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재무1" sheetId="3" r:id="rId1"/>
    <sheet name="재무2" sheetId="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7" l="1"/>
  <c r="E17" i="7"/>
  <c r="E18" i="7"/>
  <c r="E19" i="7"/>
  <c r="E20" i="7"/>
  <c r="E21" i="7"/>
  <c r="E22" i="7"/>
  <c r="E23" i="7"/>
  <c r="E24" i="7"/>
  <c r="E25" i="7"/>
  <c r="E15" i="7"/>
  <c r="N16" i="7"/>
  <c r="N17" i="7"/>
  <c r="N18" i="7"/>
  <c r="N19" i="7"/>
  <c r="N20" i="7"/>
  <c r="N21" i="7"/>
  <c r="N22" i="7"/>
  <c r="N23" i="7"/>
  <c r="N24" i="7"/>
  <c r="N25" i="7"/>
  <c r="N15" i="7"/>
  <c r="N4" i="7"/>
  <c r="N5" i="7"/>
  <c r="N6" i="7"/>
  <c r="N7" i="7"/>
  <c r="N8" i="7"/>
  <c r="N9" i="7"/>
  <c r="N10" i="7"/>
  <c r="N3" i="7"/>
  <c r="E4" i="7"/>
  <c r="E5" i="7"/>
  <c r="E6" i="7"/>
  <c r="E7" i="7"/>
  <c r="E8" i="7"/>
  <c r="E9" i="7"/>
  <c r="E10" i="7"/>
  <c r="E3" i="7"/>
  <c r="E14" i="3"/>
  <c r="B14" i="3"/>
  <c r="E6" i="3"/>
  <c r="B6" i="3"/>
</calcChain>
</file>

<file path=xl/sharedStrings.xml><?xml version="1.0" encoding="utf-8"?>
<sst xmlns="http://schemas.openxmlformats.org/spreadsheetml/2006/main" count="134" uniqueCount="94">
  <si>
    <t>[표2] PV 함수</t>
    <phoneticPr fontId="6" type="noConversion"/>
  </si>
  <si>
    <t>월불입액</t>
    <phoneticPr fontId="6" type="noConversion"/>
  </si>
  <si>
    <t>[표3] PMT 함수</t>
    <phoneticPr fontId="6" type="noConversion"/>
  </si>
  <si>
    <t>[표4] PMT 함수</t>
    <phoneticPr fontId="6" type="noConversion"/>
  </si>
  <si>
    <t>저축총액</t>
    <phoneticPr fontId="6" type="noConversion"/>
  </si>
  <si>
    <t>[표1]</t>
    <phoneticPr fontId="6" type="noConversion"/>
  </si>
  <si>
    <t>성명</t>
    <phoneticPr fontId="6" type="noConversion"/>
  </si>
  <si>
    <t>대출금액</t>
    <phoneticPr fontId="6" type="noConversion"/>
  </si>
  <si>
    <t>김영민</t>
    <phoneticPr fontId="6" type="noConversion"/>
  </si>
  <si>
    <t>대출기간(개월)</t>
    <phoneticPr fontId="6" type="noConversion"/>
  </si>
  <si>
    <t>회원등급</t>
    <phoneticPr fontId="2" type="noConversion"/>
  </si>
  <si>
    <t>일반</t>
    <phoneticPr fontId="2" type="noConversion"/>
  </si>
  <si>
    <t>실버</t>
    <phoneticPr fontId="2" type="noConversion"/>
  </si>
  <si>
    <t>골드</t>
    <phoneticPr fontId="2" type="noConversion"/>
  </si>
  <si>
    <t>실버</t>
    <phoneticPr fontId="2" type="noConversion"/>
  </si>
  <si>
    <t>일반</t>
    <phoneticPr fontId="2" type="noConversion"/>
  </si>
  <si>
    <t>골드</t>
    <phoneticPr fontId="2" type="noConversion"/>
  </si>
  <si>
    <t>브론즈</t>
    <phoneticPr fontId="2" type="noConversion"/>
  </si>
  <si>
    <t>VIP</t>
    <phoneticPr fontId="2" type="noConversion"/>
  </si>
  <si>
    <t>실버</t>
    <phoneticPr fontId="2" type="noConversion"/>
  </si>
  <si>
    <t>VIP</t>
    <phoneticPr fontId="2" type="noConversion"/>
  </si>
  <si>
    <t>이성경</t>
    <phoneticPr fontId="6" type="noConversion"/>
  </si>
  <si>
    <t>김찬희</t>
    <phoneticPr fontId="6" type="noConversion"/>
  </si>
  <si>
    <t>박성준</t>
    <phoneticPr fontId="6" type="noConversion"/>
  </si>
  <si>
    <t>김혜란</t>
    <phoneticPr fontId="6" type="noConversion"/>
  </si>
  <si>
    <t>이승현</t>
    <phoneticPr fontId="6" type="noConversion"/>
  </si>
  <si>
    <t>김창민</t>
    <phoneticPr fontId="6" type="noConversion"/>
  </si>
  <si>
    <t>성기준</t>
    <phoneticPr fontId="6" type="noConversion"/>
  </si>
  <si>
    <t>박창원</t>
    <phoneticPr fontId="2" type="noConversion"/>
  </si>
  <si>
    <t>최민서</t>
    <phoneticPr fontId="2" type="noConversion"/>
  </si>
  <si>
    <t>한영란</t>
    <phoneticPr fontId="2" type="noConversion"/>
  </si>
  <si>
    <t>성명</t>
    <phoneticPr fontId="6" type="noConversion"/>
  </si>
  <si>
    <t>김영희</t>
    <phoneticPr fontId="6" type="noConversion"/>
  </si>
  <si>
    <t>이민정</t>
    <phoneticPr fontId="6" type="noConversion"/>
  </si>
  <si>
    <t>월불입액</t>
    <phoneticPr fontId="6" type="noConversion"/>
  </si>
  <si>
    <t>최영철</t>
    <phoneticPr fontId="6" type="noConversion"/>
  </si>
  <si>
    <t>김상진</t>
    <phoneticPr fontId="6" type="noConversion"/>
  </si>
  <si>
    <t>이영돈</t>
    <phoneticPr fontId="6" type="noConversion"/>
  </si>
  <si>
    <t>박한진</t>
    <phoneticPr fontId="6" type="noConversion"/>
  </si>
  <si>
    <t>신민아</t>
    <phoneticPr fontId="6" type="noConversion"/>
  </si>
  <si>
    <t>최대성</t>
    <phoneticPr fontId="6" type="noConversion"/>
  </si>
  <si>
    <t>김현진</t>
    <phoneticPr fontId="6" type="noConversion"/>
  </si>
  <si>
    <t>강진영</t>
    <phoneticPr fontId="6" type="noConversion"/>
  </si>
  <si>
    <t>민병철</t>
    <phoneticPr fontId="6" type="noConversion"/>
  </si>
  <si>
    <t>은행명</t>
    <phoneticPr fontId="2" type="noConversion"/>
  </si>
  <si>
    <t>K**</t>
    <phoneticPr fontId="2" type="noConversion"/>
  </si>
  <si>
    <t>L**</t>
    <phoneticPr fontId="2" type="noConversion"/>
  </si>
  <si>
    <t>H**</t>
    <phoneticPr fontId="2" type="noConversion"/>
  </si>
  <si>
    <t>W**</t>
    <phoneticPr fontId="2" type="noConversion"/>
  </si>
  <si>
    <t>C**</t>
    <phoneticPr fontId="2" type="noConversion"/>
  </si>
  <si>
    <t>S**</t>
    <phoneticPr fontId="2" type="noConversion"/>
  </si>
  <si>
    <t>고객별 저축현황</t>
    <phoneticPr fontId="2" type="noConversion"/>
  </si>
  <si>
    <t xml:space="preserve">고정 이율(연) : </t>
    <phoneticPr fontId="2" type="noConversion"/>
  </si>
  <si>
    <t>등급</t>
    <phoneticPr fontId="2" type="noConversion"/>
  </si>
  <si>
    <t>이율(연)</t>
    <phoneticPr fontId="2" type="noConversion"/>
  </si>
  <si>
    <t>브론즈</t>
    <phoneticPr fontId="2" type="noConversion"/>
  </si>
  <si>
    <t>실버</t>
    <phoneticPr fontId="2" type="noConversion"/>
  </si>
  <si>
    <t>골드</t>
    <phoneticPr fontId="2" type="noConversion"/>
  </si>
  <si>
    <t>VIP</t>
    <phoneticPr fontId="2" type="noConversion"/>
  </si>
  <si>
    <t>대출기간(연)</t>
    <phoneticPr fontId="6" type="noConversion"/>
  </si>
  <si>
    <t>이자율(연)</t>
    <phoneticPr fontId="6" type="noConversion"/>
  </si>
  <si>
    <t>납입기간(연)</t>
    <phoneticPr fontId="6" type="noConversion"/>
  </si>
  <si>
    <t>목표금액</t>
    <phoneticPr fontId="6" type="noConversion"/>
  </si>
  <si>
    <t>이자율(연)</t>
    <phoneticPr fontId="6" type="noConversion"/>
  </si>
  <si>
    <t>[표3]</t>
    <phoneticPr fontId="6" type="noConversion"/>
  </si>
  <si>
    <t>[표2]</t>
    <phoneticPr fontId="2" type="noConversion"/>
  </si>
  <si>
    <t>고객별 대출현황</t>
    <phoneticPr fontId="2" type="noConversion"/>
  </si>
  <si>
    <t>[표4] 등급별 이자율</t>
    <phoneticPr fontId="2" type="noConversion"/>
  </si>
  <si>
    <t>[표5]</t>
    <phoneticPr fontId="2" type="noConversion"/>
  </si>
  <si>
    <t xml:space="preserve">납입 개월 : </t>
    <phoneticPr fontId="2" type="noConversion"/>
  </si>
  <si>
    <t>납입기간</t>
    <phoneticPr fontId="6" type="noConversion"/>
  </si>
  <si>
    <t>연금수령기간</t>
    <phoneticPr fontId="6" type="noConversion"/>
  </si>
  <si>
    <t>월수령액</t>
    <phoneticPr fontId="6" type="noConversion"/>
  </si>
  <si>
    <t>이자율(연)</t>
    <phoneticPr fontId="6" type="noConversion"/>
  </si>
  <si>
    <t>상환기간</t>
    <phoneticPr fontId="6" type="noConversion"/>
  </si>
  <si>
    <t>대출금액</t>
    <phoneticPr fontId="6" type="noConversion"/>
  </si>
  <si>
    <t>[표1] FV 함수</t>
    <phoneticPr fontId="6" type="noConversion"/>
  </si>
  <si>
    <t>납입시점</t>
    <phoneticPr fontId="2" type="noConversion"/>
  </si>
  <si>
    <t>월말</t>
    <phoneticPr fontId="2" type="noConversion"/>
  </si>
  <si>
    <t>월초</t>
    <phoneticPr fontId="2" type="noConversion"/>
  </si>
  <si>
    <t>지급시점</t>
    <phoneticPr fontId="2" type="noConversion"/>
  </si>
  <si>
    <t>납입시점</t>
    <phoneticPr fontId="2" type="noConversion"/>
  </si>
  <si>
    <t>월말</t>
    <phoneticPr fontId="2" type="noConversion"/>
  </si>
  <si>
    <t>월초</t>
    <phoneticPr fontId="2" type="noConversion"/>
  </si>
  <si>
    <t>월초</t>
    <phoneticPr fontId="2" type="noConversion"/>
  </si>
  <si>
    <t>월초</t>
    <phoneticPr fontId="2" type="noConversion"/>
  </si>
  <si>
    <t>① 저축만기금액</t>
    <phoneticPr fontId="6" type="noConversion"/>
  </si>
  <si>
    <t>② 연금거치총액</t>
    <phoneticPr fontId="6" type="noConversion"/>
  </si>
  <si>
    <t>③ 월상환액</t>
    <phoneticPr fontId="6" type="noConversion"/>
  </si>
  <si>
    <t>④ 월불입액</t>
    <phoneticPr fontId="6" type="noConversion"/>
  </si>
  <si>
    <t>① 월상환액</t>
    <phoneticPr fontId="6" type="noConversion"/>
  </si>
  <si>
    <t>② 월납입액</t>
    <phoneticPr fontId="6" type="noConversion"/>
  </si>
  <si>
    <t>③ 월상환액</t>
    <phoneticPr fontId="6" type="noConversion"/>
  </si>
  <si>
    <t>④ 저축만기금액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</si>
</sst>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₩&quot;#,##0;[Red]\-&quot;₩&quot;#,##0"/>
    <numFmt numFmtId="42" formatCode="_-&quot;₩&quot;* #,##0_-;\-&quot;₩&quot;* #,##0_-;_-&quot;₩&quot;* &quot;-&quot;_-;_-@_-"/>
    <numFmt numFmtId="41" formatCode="_-* #,##0_-;\-* #,##0_-;_-* &quot;-&quot;_-;_-@_-"/>
    <numFmt numFmtId="176" formatCode="#&quot;년&quot;"/>
    <numFmt numFmtId="177" formatCode="0.0%"/>
    <numFmt numFmtId="178" formatCode="&quot;₩&quot;#,##0_);[Red]\(&quot;₩&quot;#,##0\)"/>
  </numFmts>
  <fonts count="7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5" applyFont="1" applyFill="1">
      <alignment vertical="center"/>
    </xf>
    <xf numFmtId="0" fontId="5" fillId="0" borderId="0" xfId="5" applyFont="1">
      <alignment vertical="center"/>
    </xf>
    <xf numFmtId="0" fontId="0" fillId="0" borderId="1" xfId="0" applyBorder="1">
      <alignment vertical="center"/>
    </xf>
    <xf numFmtId="10" fontId="0" fillId="0" borderId="1" xfId="0" applyNumberFormat="1" applyBorder="1">
      <alignment vertical="center"/>
    </xf>
    <xf numFmtId="177" fontId="0" fillId="0" borderId="1" xfId="2" applyNumberFormat="1" applyFont="1" applyBorder="1">
      <alignment vertical="center"/>
    </xf>
    <xf numFmtId="177" fontId="0" fillId="0" borderId="1" xfId="2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41" fontId="4" fillId="3" borderId="1" xfId="1" applyFont="1" applyFill="1" applyBorder="1" applyAlignment="1">
      <alignment horizontal="right" vertical="center"/>
    </xf>
    <xf numFmtId="41" fontId="0" fillId="0" borderId="1" xfId="1" applyFont="1" applyBorder="1">
      <alignment vertical="center"/>
    </xf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5" fillId="2" borderId="1" xfId="5" applyFont="1" applyFill="1" applyBorder="1" applyAlignment="1">
      <alignment horizontal="center" vertical="center"/>
    </xf>
    <xf numFmtId="0" fontId="5" fillId="0" borderId="0" xfId="5" applyFont="1" applyAlignment="1">
      <alignment horizontal="right" vertical="center"/>
    </xf>
    <xf numFmtId="177" fontId="5" fillId="0" borderId="1" xfId="5" applyNumberFormat="1" applyFont="1" applyBorder="1" applyAlignment="1">
      <alignment horizontal="right" vertical="center"/>
    </xf>
    <xf numFmtId="176" fontId="5" fillId="0" borderId="1" xfId="5" applyNumberFormat="1" applyFont="1" applyBorder="1" applyAlignment="1">
      <alignment horizontal="right" vertical="center"/>
    </xf>
    <xf numFmtId="178" fontId="5" fillId="0" borderId="1" xfId="1" applyNumberFormat="1" applyFont="1" applyBorder="1" applyAlignment="1">
      <alignment horizontal="right" vertical="center"/>
    </xf>
    <xf numFmtId="0" fontId="5" fillId="0" borderId="1" xfId="5" applyFont="1" applyBorder="1" applyAlignment="1">
      <alignment horizontal="right" vertical="center"/>
    </xf>
    <xf numFmtId="6" fontId="5" fillId="0" borderId="1" xfId="5" applyNumberFormat="1" applyFont="1" applyFill="1" applyBorder="1" applyAlignment="1">
      <alignment horizontal="right" vertical="center"/>
    </xf>
    <xf numFmtId="42" fontId="0" fillId="0" borderId="1" xfId="1" applyNumberFormat="1" applyFont="1" applyBorder="1" applyAlignment="1">
      <alignment horizontal="center" vertical="center"/>
    </xf>
    <xf numFmtId="42" fontId="0" fillId="0" borderId="1" xfId="1" applyNumberFormat="1" applyFont="1" applyBorder="1">
      <alignment vertical="center"/>
    </xf>
  </cellXfs>
  <cellStyles count="6"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A2" sqref="A2"/>
    </sheetView>
  </sheetViews>
  <sheetFormatPr defaultRowHeight="17.399999999999999"/>
  <cols>
    <col min="1" max="2" width="15.59765625" customWidth="1"/>
    <col min="4" max="5" width="15.59765625" customWidth="1"/>
  </cols>
  <sheetData>
    <row r="1" spans="1:5">
      <c r="A1" s="5" t="s">
        <v>76</v>
      </c>
      <c r="B1" s="17"/>
      <c r="C1" s="6"/>
      <c r="D1" s="5" t="s">
        <v>0</v>
      </c>
      <c r="E1" s="17"/>
    </row>
    <row r="2" spans="1:5">
      <c r="A2" s="14" t="s">
        <v>60</v>
      </c>
      <c r="B2" s="18">
        <v>3.7999999999999999E-2</v>
      </c>
      <c r="C2" s="15"/>
      <c r="D2" s="14" t="s">
        <v>60</v>
      </c>
      <c r="E2" s="18">
        <v>0.06</v>
      </c>
    </row>
    <row r="3" spans="1:5">
      <c r="A3" s="14" t="s">
        <v>70</v>
      </c>
      <c r="B3" s="19">
        <v>1</v>
      </c>
      <c r="C3" s="15"/>
      <c r="D3" s="14" t="s">
        <v>71</v>
      </c>
      <c r="E3" s="19">
        <v>20</v>
      </c>
    </row>
    <row r="4" spans="1:5">
      <c r="A4" s="14" t="s">
        <v>1</v>
      </c>
      <c r="B4" s="20">
        <v>300000</v>
      </c>
      <c r="C4" s="15"/>
      <c r="D4" s="14" t="s">
        <v>72</v>
      </c>
      <c r="E4" s="20">
        <v>200000</v>
      </c>
    </row>
    <row r="5" spans="1:5">
      <c r="A5" s="14" t="s">
        <v>77</v>
      </c>
      <c r="B5" s="21" t="s">
        <v>78</v>
      </c>
      <c r="C5" s="15"/>
      <c r="D5" s="14" t="s">
        <v>80</v>
      </c>
      <c r="E5" s="21" t="s">
        <v>79</v>
      </c>
    </row>
    <row r="6" spans="1:5">
      <c r="A6" s="16" t="s">
        <v>86</v>
      </c>
      <c r="B6" s="22">
        <f>FV(B2/12,B3*12,-B4)</f>
        <v>3663366.5728766168</v>
      </c>
      <c r="C6" s="15"/>
      <c r="D6" s="16" t="s">
        <v>87</v>
      </c>
      <c r="E6" s="22">
        <f>PV(E2/12,E3*12,-E4,,1)</f>
        <v>28055735.108268313</v>
      </c>
    </row>
    <row r="7" spans="1:5">
      <c r="A7" s="6"/>
      <c r="B7" s="17"/>
      <c r="C7" s="6"/>
      <c r="D7" s="6"/>
      <c r="E7" s="17"/>
    </row>
    <row r="8" spans="1:5">
      <c r="A8" s="6"/>
      <c r="B8" s="17"/>
      <c r="C8" s="6"/>
      <c r="D8" s="6"/>
      <c r="E8" s="17"/>
    </row>
    <row r="9" spans="1:5">
      <c r="A9" s="5" t="s">
        <v>2</v>
      </c>
      <c r="B9" s="17"/>
      <c r="C9" s="6"/>
      <c r="D9" s="5" t="s">
        <v>3</v>
      </c>
      <c r="E9" s="17"/>
    </row>
    <row r="10" spans="1:5">
      <c r="A10" s="14" t="s">
        <v>73</v>
      </c>
      <c r="B10" s="18">
        <v>7.4999999999999997E-2</v>
      </c>
      <c r="C10" s="15"/>
      <c r="D10" s="14" t="s">
        <v>60</v>
      </c>
      <c r="E10" s="18">
        <v>4.8000000000000001E-2</v>
      </c>
    </row>
    <row r="11" spans="1:5">
      <c r="A11" s="14" t="s">
        <v>74</v>
      </c>
      <c r="B11" s="19">
        <v>5</v>
      </c>
      <c r="C11" s="15"/>
      <c r="D11" s="14" t="s">
        <v>70</v>
      </c>
      <c r="E11" s="19">
        <v>3</v>
      </c>
    </row>
    <row r="12" spans="1:5">
      <c r="A12" s="14" t="s">
        <v>75</v>
      </c>
      <c r="B12" s="20">
        <v>50000000</v>
      </c>
      <c r="C12" s="15"/>
      <c r="D12" s="14" t="s">
        <v>4</v>
      </c>
      <c r="E12" s="20">
        <v>30000000</v>
      </c>
    </row>
    <row r="13" spans="1:5">
      <c r="A13" s="14" t="s">
        <v>77</v>
      </c>
      <c r="B13" s="21" t="s">
        <v>78</v>
      </c>
      <c r="C13" s="15"/>
      <c r="D13" s="14" t="s">
        <v>77</v>
      </c>
      <c r="E13" s="21" t="s">
        <v>78</v>
      </c>
    </row>
    <row r="14" spans="1:5">
      <c r="A14" s="16" t="s">
        <v>88</v>
      </c>
      <c r="B14" s="22">
        <f>PMT(B10/12,B11*12,-B12)</f>
        <v>1001897.4297811881</v>
      </c>
      <c r="C14" s="15"/>
      <c r="D14" s="16" t="s">
        <v>89</v>
      </c>
      <c r="E14" s="22">
        <f>PMT(E10/12,E11*12,,-E12)</f>
        <v>776435.52431377745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A2" sqref="A2"/>
    </sheetView>
  </sheetViews>
  <sheetFormatPr defaultRowHeight="17.399999999999999"/>
  <cols>
    <col min="1" max="2" width="10.69921875" customWidth="1"/>
    <col min="3" max="3" width="15.69921875" customWidth="1"/>
    <col min="4" max="4" width="13.5" bestFit="1" customWidth="1"/>
    <col min="5" max="5" width="17.296875" customWidth="1"/>
    <col min="6" max="6" width="5.69921875" customWidth="1"/>
    <col min="10" max="11" width="10.69921875" customWidth="1"/>
    <col min="12" max="12" width="11.69921875" customWidth="1"/>
    <col min="13" max="13" width="15.69921875" customWidth="1"/>
    <col min="14" max="14" width="16.69921875" customWidth="1"/>
  </cols>
  <sheetData>
    <row r="1" spans="1:14">
      <c r="A1" t="s">
        <v>5</v>
      </c>
      <c r="B1" t="s">
        <v>66</v>
      </c>
      <c r="J1" t="s">
        <v>65</v>
      </c>
      <c r="K1" t="s">
        <v>51</v>
      </c>
      <c r="M1" s="12" t="s">
        <v>69</v>
      </c>
      <c r="N1" s="13">
        <v>24</v>
      </c>
    </row>
    <row r="2" spans="1:14">
      <c r="A2" s="1" t="s">
        <v>6</v>
      </c>
      <c r="B2" s="1" t="s">
        <v>60</v>
      </c>
      <c r="C2" s="2" t="s">
        <v>7</v>
      </c>
      <c r="D2" s="1" t="s">
        <v>59</v>
      </c>
      <c r="E2" s="3" t="s">
        <v>90</v>
      </c>
      <c r="J2" s="1" t="s">
        <v>31</v>
      </c>
      <c r="K2" s="1" t="s">
        <v>81</v>
      </c>
      <c r="L2" s="1" t="s">
        <v>63</v>
      </c>
      <c r="M2" s="2" t="s">
        <v>62</v>
      </c>
      <c r="N2" s="3" t="s">
        <v>91</v>
      </c>
    </row>
    <row r="3" spans="1:14">
      <c r="A3" s="1" t="s">
        <v>21</v>
      </c>
      <c r="B3" s="10">
        <v>7.2999999999999995E-2</v>
      </c>
      <c r="C3" s="23">
        <v>8000000</v>
      </c>
      <c r="D3" s="1">
        <v>1</v>
      </c>
      <c r="E3" s="2">
        <f>PMT(B3/12,D3*12,-C3)</f>
        <v>693320.8607014796</v>
      </c>
      <c r="J3" s="1" t="s">
        <v>35</v>
      </c>
      <c r="K3" s="1" t="s">
        <v>82</v>
      </c>
      <c r="L3" s="9">
        <v>2.4E-2</v>
      </c>
      <c r="M3" s="24">
        <v>30000000</v>
      </c>
      <c r="N3" s="13">
        <f>PMT(L3/12,$N$1,,-M3,IF(K3="월말",0,1))</f>
        <v>1221489.3348810801</v>
      </c>
    </row>
    <row r="4" spans="1:14">
      <c r="A4" s="1" t="s">
        <v>22</v>
      </c>
      <c r="B4" s="10">
        <v>5.5E-2</v>
      </c>
      <c r="C4" s="23">
        <v>15000000</v>
      </c>
      <c r="D4" s="1">
        <v>2</v>
      </c>
      <c r="E4" s="2">
        <f t="shared" ref="E4:E10" si="0">PMT(B4/12,D4*12,-C4)</f>
        <v>661434.84237204911</v>
      </c>
      <c r="J4" s="1" t="s">
        <v>36</v>
      </c>
      <c r="K4" s="1" t="s">
        <v>82</v>
      </c>
      <c r="L4" s="9">
        <v>0.03</v>
      </c>
      <c r="M4" s="24">
        <v>24000000</v>
      </c>
      <c r="N4" s="13">
        <f t="shared" ref="N4:N10" si="1">PMT(L4/12,$N$1,,-M4,IF(K4="월말",0,1))</f>
        <v>971549.08750934643</v>
      </c>
    </row>
    <row r="5" spans="1:14">
      <c r="A5" s="1" t="s">
        <v>24</v>
      </c>
      <c r="B5" s="10">
        <v>5.5E-2</v>
      </c>
      <c r="C5" s="23">
        <v>20000000</v>
      </c>
      <c r="D5" s="1">
        <v>2</v>
      </c>
      <c r="E5" s="2">
        <f t="shared" si="0"/>
        <v>881913.12316273211</v>
      </c>
      <c r="J5" s="1" t="s">
        <v>38</v>
      </c>
      <c r="K5" s="1" t="s">
        <v>83</v>
      </c>
      <c r="L5" s="9">
        <v>4.3999999999999997E-2</v>
      </c>
      <c r="M5" s="24">
        <v>48000000</v>
      </c>
      <c r="N5" s="13">
        <f t="shared" si="1"/>
        <v>1909949.4227145142</v>
      </c>
    </row>
    <row r="6" spans="1:14">
      <c r="A6" s="1" t="s">
        <v>25</v>
      </c>
      <c r="B6" s="10">
        <v>6.3E-2</v>
      </c>
      <c r="C6" s="23">
        <v>5000000</v>
      </c>
      <c r="D6" s="1">
        <v>1</v>
      </c>
      <c r="E6" s="2">
        <f t="shared" si="0"/>
        <v>431021.9050985839</v>
      </c>
      <c r="J6" s="1" t="s">
        <v>32</v>
      </c>
      <c r="K6" s="1" t="s">
        <v>82</v>
      </c>
      <c r="L6" s="9">
        <v>0.02</v>
      </c>
      <c r="M6" s="24">
        <v>24000000</v>
      </c>
      <c r="N6" s="13">
        <f t="shared" si="1"/>
        <v>980966.32084352558</v>
      </c>
    </row>
    <row r="7" spans="1:14">
      <c r="A7" s="1" t="s">
        <v>26</v>
      </c>
      <c r="B7" s="10">
        <v>7.2999999999999995E-2</v>
      </c>
      <c r="C7" s="23">
        <v>23000000</v>
      </c>
      <c r="D7" s="1">
        <v>3</v>
      </c>
      <c r="E7" s="2">
        <f t="shared" si="0"/>
        <v>713332.26830540772</v>
      </c>
      <c r="J7" s="1" t="s">
        <v>39</v>
      </c>
      <c r="K7" s="1" t="s">
        <v>85</v>
      </c>
      <c r="L7" s="9">
        <v>2.4E-2</v>
      </c>
      <c r="M7" s="24">
        <v>12000000</v>
      </c>
      <c r="N7" s="13">
        <f t="shared" si="1"/>
        <v>487620.492966499</v>
      </c>
    </row>
    <row r="8" spans="1:14">
      <c r="A8" s="1" t="s">
        <v>8</v>
      </c>
      <c r="B8" s="10">
        <v>4.2000000000000003E-2</v>
      </c>
      <c r="C8" s="23">
        <v>10000000</v>
      </c>
      <c r="D8" s="1">
        <v>1</v>
      </c>
      <c r="E8" s="2">
        <f t="shared" si="0"/>
        <v>852413.09999902523</v>
      </c>
      <c r="J8" s="1" t="s">
        <v>40</v>
      </c>
      <c r="K8" s="1" t="s">
        <v>82</v>
      </c>
      <c r="L8" s="9">
        <v>0.03</v>
      </c>
      <c r="M8" s="24">
        <v>15000000</v>
      </c>
      <c r="N8" s="13">
        <f t="shared" si="1"/>
        <v>607218.1796933416</v>
      </c>
    </row>
    <row r="9" spans="1:14">
      <c r="A9" s="1" t="s">
        <v>29</v>
      </c>
      <c r="B9" s="10">
        <v>0.05</v>
      </c>
      <c r="C9" s="23">
        <v>30000000</v>
      </c>
      <c r="D9" s="1">
        <v>2</v>
      </c>
      <c r="E9" s="2">
        <f t="shared" si="0"/>
        <v>1316141.6920220533</v>
      </c>
      <c r="J9" s="1" t="s">
        <v>33</v>
      </c>
      <c r="K9" s="1" t="s">
        <v>84</v>
      </c>
      <c r="L9" s="9">
        <v>2.7E-2</v>
      </c>
      <c r="M9" s="24">
        <v>24000000</v>
      </c>
      <c r="N9" s="13">
        <f t="shared" si="1"/>
        <v>972179.88911356928</v>
      </c>
    </row>
    <row r="10" spans="1:14">
      <c r="A10" s="1" t="s">
        <v>30</v>
      </c>
      <c r="B10" s="10">
        <v>7.0000000000000007E-2</v>
      </c>
      <c r="C10" s="23">
        <v>20000000</v>
      </c>
      <c r="D10" s="1">
        <v>2</v>
      </c>
      <c r="E10" s="2">
        <f t="shared" si="0"/>
        <v>895451.58206290833</v>
      </c>
      <c r="J10" s="1" t="s">
        <v>43</v>
      </c>
      <c r="K10" s="1" t="s">
        <v>82</v>
      </c>
      <c r="L10" s="9">
        <v>3.7999999999999999E-2</v>
      </c>
      <c r="M10" s="24">
        <v>20000000</v>
      </c>
      <c r="N10" s="13">
        <f t="shared" si="1"/>
        <v>803385.85476851009</v>
      </c>
    </row>
    <row r="11" spans="1:14">
      <c r="C11" s="11"/>
      <c r="M11" s="11"/>
    </row>
    <row r="12" spans="1:14">
      <c r="C12" s="11"/>
      <c r="M12" s="11"/>
    </row>
    <row r="13" spans="1:14">
      <c r="A13" t="s">
        <v>64</v>
      </c>
      <c r="B13" t="s">
        <v>66</v>
      </c>
      <c r="C13" s="11"/>
      <c r="G13" t="s">
        <v>67</v>
      </c>
      <c r="J13" t="s">
        <v>68</v>
      </c>
      <c r="K13" t="s">
        <v>51</v>
      </c>
      <c r="M13" s="12" t="s">
        <v>52</v>
      </c>
      <c r="N13" s="8">
        <v>4.8000000000000001E-2</v>
      </c>
    </row>
    <row r="14" spans="1:14">
      <c r="A14" s="1" t="s">
        <v>10</v>
      </c>
      <c r="B14" s="1" t="s">
        <v>6</v>
      </c>
      <c r="C14" s="2" t="s">
        <v>7</v>
      </c>
      <c r="D14" s="1" t="s">
        <v>9</v>
      </c>
      <c r="E14" s="3" t="s">
        <v>92</v>
      </c>
      <c r="G14" s="4" t="s">
        <v>53</v>
      </c>
      <c r="H14" s="4" t="s">
        <v>54</v>
      </c>
      <c r="J14" s="1" t="s">
        <v>31</v>
      </c>
      <c r="K14" s="1" t="s">
        <v>44</v>
      </c>
      <c r="L14" s="1" t="s">
        <v>61</v>
      </c>
      <c r="M14" s="2" t="s">
        <v>34</v>
      </c>
      <c r="N14" s="3" t="s">
        <v>93</v>
      </c>
    </row>
    <row r="15" spans="1:14">
      <c r="A15" s="1" t="s">
        <v>11</v>
      </c>
      <c r="B15" s="1" t="s">
        <v>21</v>
      </c>
      <c r="C15" s="23">
        <v>5000000</v>
      </c>
      <c r="D15" s="1">
        <v>3</v>
      </c>
      <c r="E15" s="2">
        <f>PMT(VLOOKUP(A15,$G$15:$H$19,2,0)/12,D15,-C15)</f>
        <v>1686985.4384554494</v>
      </c>
      <c r="G15" s="1" t="s">
        <v>11</v>
      </c>
      <c r="H15" s="10">
        <v>7.2999999999999995E-2</v>
      </c>
      <c r="J15" s="1" t="s">
        <v>35</v>
      </c>
      <c r="K15" s="1" t="s">
        <v>45</v>
      </c>
      <c r="L15" s="7">
        <v>3</v>
      </c>
      <c r="M15" s="24">
        <v>500000</v>
      </c>
      <c r="N15" s="13">
        <f>FV($N$13/12,L15*12,-M15)</f>
        <v>19319054.229592681</v>
      </c>
    </row>
    <row r="16" spans="1:14">
      <c r="A16" s="1" t="s">
        <v>12</v>
      </c>
      <c r="B16" s="1" t="s">
        <v>22</v>
      </c>
      <c r="C16" s="23">
        <v>7000000</v>
      </c>
      <c r="D16" s="1">
        <v>6</v>
      </c>
      <c r="E16" s="2">
        <f t="shared" ref="E16:E25" si="2">PMT(VLOOKUP(A16,$G$15:$H$19,2,0)/12,D16,-C16)</f>
        <v>1185453.2621745213</v>
      </c>
      <c r="G16" s="1" t="s">
        <v>55</v>
      </c>
      <c r="H16" s="10">
        <v>6.5000000000000002E-2</v>
      </c>
      <c r="J16" s="1" t="s">
        <v>36</v>
      </c>
      <c r="K16" s="1" t="s">
        <v>46</v>
      </c>
      <c r="L16" s="7">
        <v>2</v>
      </c>
      <c r="M16" s="24">
        <v>350000</v>
      </c>
      <c r="N16" s="13">
        <f t="shared" ref="N16:N25" si="3">FV($N$13/12,L16*12,-M16)</f>
        <v>8797976.2794980705</v>
      </c>
    </row>
    <row r="17" spans="1:14">
      <c r="A17" s="1" t="s">
        <v>13</v>
      </c>
      <c r="B17" s="1" t="s">
        <v>23</v>
      </c>
      <c r="C17" s="23">
        <v>5500000</v>
      </c>
      <c r="D17" s="1">
        <v>2</v>
      </c>
      <c r="E17" s="2">
        <f t="shared" si="2"/>
        <v>2764445.9071624652</v>
      </c>
      <c r="G17" s="1" t="s">
        <v>56</v>
      </c>
      <c r="H17" s="10">
        <v>5.5E-2</v>
      </c>
      <c r="J17" s="1" t="s">
        <v>37</v>
      </c>
      <c r="K17" s="1" t="s">
        <v>47</v>
      </c>
      <c r="L17" s="7">
        <v>2</v>
      </c>
      <c r="M17" s="24">
        <v>550000</v>
      </c>
      <c r="N17" s="13">
        <f t="shared" si="3"/>
        <v>13825391.296354111</v>
      </c>
    </row>
    <row r="18" spans="1:14">
      <c r="A18" s="1" t="s">
        <v>14</v>
      </c>
      <c r="B18" s="1" t="s">
        <v>24</v>
      </c>
      <c r="C18" s="23">
        <v>20000000</v>
      </c>
      <c r="D18" s="1">
        <v>12</v>
      </c>
      <c r="E18" s="2">
        <f t="shared" si="2"/>
        <v>1716735.6914469916</v>
      </c>
      <c r="G18" s="1" t="s">
        <v>57</v>
      </c>
      <c r="H18" s="10">
        <v>4.2000000000000003E-2</v>
      </c>
      <c r="J18" s="1" t="s">
        <v>38</v>
      </c>
      <c r="K18" s="1" t="s">
        <v>48</v>
      </c>
      <c r="L18" s="7">
        <v>5</v>
      </c>
      <c r="M18" s="24">
        <v>200000</v>
      </c>
      <c r="N18" s="13">
        <f t="shared" si="3"/>
        <v>13532035.9354556</v>
      </c>
    </row>
    <row r="19" spans="1:14">
      <c r="A19" s="1" t="s">
        <v>20</v>
      </c>
      <c r="B19" s="1" t="s">
        <v>25</v>
      </c>
      <c r="C19" s="23">
        <v>5000000</v>
      </c>
      <c r="D19" s="1">
        <v>1</v>
      </c>
      <c r="E19" s="2">
        <f t="shared" si="2"/>
        <v>5012499.9999999991</v>
      </c>
      <c r="G19" s="1" t="s">
        <v>58</v>
      </c>
      <c r="H19" s="10">
        <v>0.03</v>
      </c>
      <c r="J19" s="1" t="s">
        <v>32</v>
      </c>
      <c r="K19" s="1" t="s">
        <v>49</v>
      </c>
      <c r="L19" s="7">
        <v>1</v>
      </c>
      <c r="M19" s="24">
        <v>500000</v>
      </c>
      <c r="N19" s="13">
        <f t="shared" si="3"/>
        <v>6133775.9418507442</v>
      </c>
    </row>
    <row r="20" spans="1:14">
      <c r="A20" s="1" t="s">
        <v>15</v>
      </c>
      <c r="B20" s="1" t="s">
        <v>26</v>
      </c>
      <c r="C20" s="23">
        <v>23000000</v>
      </c>
      <c r="D20" s="1">
        <v>12</v>
      </c>
      <c r="E20" s="2">
        <f t="shared" si="2"/>
        <v>1993297.474516754</v>
      </c>
      <c r="J20" s="1" t="s">
        <v>39</v>
      </c>
      <c r="K20" s="1" t="s">
        <v>50</v>
      </c>
      <c r="L20" s="7">
        <v>2</v>
      </c>
      <c r="M20" s="24">
        <v>1000000</v>
      </c>
      <c r="N20" s="13">
        <f t="shared" si="3"/>
        <v>25137075.0842802</v>
      </c>
    </row>
    <row r="21" spans="1:14">
      <c r="A21" s="1" t="s">
        <v>16</v>
      </c>
      <c r="B21" s="1" t="s">
        <v>8</v>
      </c>
      <c r="C21" s="23">
        <v>10000000</v>
      </c>
      <c r="D21" s="1">
        <v>12</v>
      </c>
      <c r="E21" s="2">
        <f t="shared" si="2"/>
        <v>852413.09999902523</v>
      </c>
      <c r="J21" s="1" t="s">
        <v>40</v>
      </c>
      <c r="K21" s="1" t="s">
        <v>45</v>
      </c>
      <c r="L21" s="7">
        <v>1</v>
      </c>
      <c r="M21" s="24">
        <v>200000</v>
      </c>
      <c r="N21" s="13">
        <f t="shared" si="3"/>
        <v>2453510.3767402978</v>
      </c>
    </row>
    <row r="22" spans="1:14">
      <c r="A22" s="1" t="s">
        <v>17</v>
      </c>
      <c r="B22" s="1" t="s">
        <v>27</v>
      </c>
      <c r="C22" s="23">
        <v>7000000</v>
      </c>
      <c r="D22" s="1">
        <v>3</v>
      </c>
      <c r="E22" s="2">
        <f t="shared" si="2"/>
        <v>2358656.6281568874</v>
      </c>
      <c r="J22" s="1" t="s">
        <v>41</v>
      </c>
      <c r="K22" s="1" t="s">
        <v>46</v>
      </c>
      <c r="L22" s="7">
        <v>5</v>
      </c>
      <c r="M22" s="24">
        <v>2000000</v>
      </c>
      <c r="N22" s="13">
        <f t="shared" si="3"/>
        <v>135320359.35455599</v>
      </c>
    </row>
    <row r="23" spans="1:14">
      <c r="A23" s="1" t="s">
        <v>17</v>
      </c>
      <c r="B23" s="1" t="s">
        <v>28</v>
      </c>
      <c r="C23" s="23">
        <v>5000000</v>
      </c>
      <c r="D23" s="1">
        <v>1</v>
      </c>
      <c r="E23" s="2">
        <f t="shared" si="2"/>
        <v>5027083.3333333321</v>
      </c>
      <c r="J23" s="1" t="s">
        <v>42</v>
      </c>
      <c r="K23" s="1" t="s">
        <v>47</v>
      </c>
      <c r="L23" s="7">
        <v>3</v>
      </c>
      <c r="M23" s="24">
        <v>1000000</v>
      </c>
      <c r="N23" s="13">
        <f t="shared" si="3"/>
        <v>38638108.459185362</v>
      </c>
    </row>
    <row r="24" spans="1:14">
      <c r="A24" s="1" t="s">
        <v>18</v>
      </c>
      <c r="B24" s="1" t="s">
        <v>29</v>
      </c>
      <c r="C24" s="23">
        <v>10000000</v>
      </c>
      <c r="D24" s="1">
        <v>6</v>
      </c>
      <c r="E24" s="2">
        <f t="shared" si="2"/>
        <v>1681280.3439135323</v>
      </c>
      <c r="J24" s="1" t="s">
        <v>33</v>
      </c>
      <c r="K24" s="1" t="s">
        <v>48</v>
      </c>
      <c r="L24" s="7">
        <v>1</v>
      </c>
      <c r="M24" s="24">
        <v>700000</v>
      </c>
      <c r="N24" s="13">
        <f t="shared" si="3"/>
        <v>8587286.3185910415</v>
      </c>
    </row>
    <row r="25" spans="1:14">
      <c r="A25" s="1" t="s">
        <v>19</v>
      </c>
      <c r="B25" s="1" t="s">
        <v>30</v>
      </c>
      <c r="C25" s="23">
        <v>20000000</v>
      </c>
      <c r="D25" s="1">
        <v>24</v>
      </c>
      <c r="E25" s="2">
        <f t="shared" si="2"/>
        <v>881913.12316273211</v>
      </c>
      <c r="J25" s="1" t="s">
        <v>43</v>
      </c>
      <c r="K25" s="1" t="s">
        <v>50</v>
      </c>
      <c r="L25" s="7">
        <v>1</v>
      </c>
      <c r="M25" s="24">
        <v>600000</v>
      </c>
      <c r="N25" s="13">
        <f t="shared" si="3"/>
        <v>7360531.1302208928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재무1</vt:lpstr>
      <vt:lpstr>재무2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2022-01-09T13:09:43Z</dcterms:modified>
</cp:coreProperties>
</file>