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정답\"/>
    </mc:Choice>
  </mc:AlternateContent>
  <xr:revisionPtr revIDLastSave="0" documentId="13_ncr:1_{28B8233C-17F9-42C8-BC53-B72053DD93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B1" sheetId="11" r:id="rId1"/>
    <sheet name="DB2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2" l="1"/>
  <c r="D29" i="12"/>
  <c r="I29" i="12"/>
  <c r="I12" i="12" l="1"/>
  <c r="I12" i="11"/>
  <c r="I13" i="11"/>
  <c r="N14" i="11"/>
  <c r="N13" i="11"/>
  <c r="M13" i="11"/>
  <c r="N12" i="11"/>
  <c r="M12" i="11"/>
  <c r="I14" i="11"/>
  <c r="D14" i="11"/>
  <c r="D13" i="11"/>
  <c r="D12" i="11"/>
</calcChain>
</file>

<file path=xl/sharedStrings.xml><?xml version="1.0" encoding="utf-8"?>
<sst xmlns="http://schemas.openxmlformats.org/spreadsheetml/2006/main" count="215" uniqueCount="142">
  <si>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</si>
  <si>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</si>
  <si>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</si>
  <si>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</si>
  <si>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</si>
  <si>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</si>
  <si>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</si>
  <si>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</si>
  <si>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</si>
  <si>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</si>
  <si>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</si>
  <si>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</si>
  <si>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</si>
  <si>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</si>
  <si>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</si>
  <si>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회사</t>
    <phoneticPr fontId="5" type="noConversion"/>
  </si>
  <si>
    <t>백두무역</t>
    <phoneticPr fontId="5" type="noConversion"/>
  </si>
  <si>
    <t>상도무역</t>
    <phoneticPr fontId="5" type="noConversion"/>
  </si>
  <si>
    <t>대진유통</t>
    <phoneticPr fontId="5" type="noConversion"/>
  </si>
  <si>
    <t>상진무역</t>
    <phoneticPr fontId="2" type="noConversion"/>
  </si>
  <si>
    <t>미래상사</t>
    <phoneticPr fontId="5" type="noConversion"/>
  </si>
  <si>
    <t>유성무역</t>
    <phoneticPr fontId="5" type="noConversion"/>
  </si>
  <si>
    <t>한일유통</t>
    <phoneticPr fontId="2" type="noConversion"/>
  </si>
  <si>
    <t>나라상사</t>
    <phoneticPr fontId="5" type="noConversion"/>
  </si>
  <si>
    <t>한정엽</t>
    <phoneticPr fontId="5" type="noConversion"/>
  </si>
  <si>
    <t>[표1]</t>
    <phoneticPr fontId="5" type="noConversion"/>
  </si>
  <si>
    <t>[표2]</t>
    <phoneticPr fontId="5" type="noConversion"/>
  </si>
  <si>
    <t>성명</t>
    <phoneticPr fontId="5" type="noConversion"/>
  </si>
  <si>
    <t>[표3]</t>
    <phoneticPr fontId="5" type="noConversion"/>
  </si>
  <si>
    <t>부서</t>
    <phoneticPr fontId="5" type="noConversion"/>
  </si>
  <si>
    <t>일반</t>
    <phoneticPr fontId="5" type="noConversion"/>
  </si>
  <si>
    <t>골드</t>
    <phoneticPr fontId="5" type="noConversion"/>
  </si>
  <si>
    <t>실버</t>
    <phoneticPr fontId="5" type="noConversion"/>
  </si>
  <si>
    <t>실버</t>
    <phoneticPr fontId="5" type="noConversion"/>
  </si>
  <si>
    <t>회원등급</t>
  </si>
  <si>
    <t>회원등급</t>
    <phoneticPr fontId="5" type="noConversion"/>
  </si>
  <si>
    <t>구입액</t>
  </si>
  <si>
    <t>구입액</t>
    <phoneticPr fontId="5" type="noConversion"/>
  </si>
  <si>
    <t>포인트</t>
    <phoneticPr fontId="5" type="noConversion"/>
  </si>
  <si>
    <t>지역</t>
  </si>
  <si>
    <t>수량</t>
  </si>
  <si>
    <t>거래금액</t>
  </si>
  <si>
    <t>서울</t>
  </si>
  <si>
    <t>제주</t>
  </si>
  <si>
    <t>부산</t>
  </si>
  <si>
    <t>국내1부</t>
  </si>
  <si>
    <t>국내2부</t>
  </si>
  <si>
    <t>해외1부</t>
  </si>
  <si>
    <t>해외2부</t>
  </si>
  <si>
    <t>회원별 등급표</t>
    <phoneticPr fontId="2" type="noConversion"/>
  </si>
  <si>
    <t>거래처별 거래내역</t>
    <phoneticPr fontId="2" type="noConversion"/>
  </si>
  <si>
    <t>분기별 영업실적</t>
    <phoneticPr fontId="2" type="noConversion"/>
  </si>
  <si>
    <t>사원명</t>
    <phoneticPr fontId="5" type="noConversion"/>
  </si>
  <si>
    <t>단위:만원</t>
    <phoneticPr fontId="2" type="noConversion"/>
  </si>
  <si>
    <t>① 일반 회원의 구입액 평균</t>
    <phoneticPr fontId="5" type="noConversion"/>
  </si>
  <si>
    <t>⑤ 나라상사의 거래금액 평균</t>
    <phoneticPr fontId="5" type="noConversion"/>
  </si>
  <si>
    <t>⑥ 제주지역 최대값-최소값</t>
    <phoneticPr fontId="5" type="noConversion"/>
  </si>
  <si>
    <t>⑦ 국내1부 최대값</t>
    <phoneticPr fontId="2" type="noConversion"/>
  </si>
  <si>
    <t>⑧ 국내1부 최소값</t>
    <phoneticPr fontId="2" type="noConversion"/>
  </si>
  <si>
    <t>1분기</t>
  </si>
  <si>
    <t>1분기</t>
    <phoneticPr fontId="5" type="noConversion"/>
  </si>
  <si>
    <t>2분기</t>
  </si>
  <si>
    <t>⑨ 1분기 실적이 500만원대인 사원수</t>
    <phoneticPr fontId="2" type="noConversion"/>
  </si>
  <si>
    <t>지역</t>
    <phoneticPr fontId="2" type="noConversion"/>
  </si>
  <si>
    <t>상반기</t>
  </si>
  <si>
    <t>상반기</t>
    <phoneticPr fontId="5" type="noConversion"/>
  </si>
  <si>
    <t>하반기</t>
    <phoneticPr fontId="5" type="noConversion"/>
  </si>
  <si>
    <t>제품코드</t>
  </si>
  <si>
    <t>A-01</t>
    <phoneticPr fontId="2" type="noConversion"/>
  </si>
  <si>
    <t>A-02</t>
  </si>
  <si>
    <t>A-03</t>
  </si>
  <si>
    <t>A-04</t>
  </si>
  <si>
    <t>A-05</t>
  </si>
  <si>
    <t>A-06</t>
  </si>
  <si>
    <t>A-07</t>
  </si>
  <si>
    <t>A-08</t>
  </si>
  <si>
    <t>구분</t>
    <phoneticPr fontId="5" type="noConversion"/>
  </si>
  <si>
    <t>식품</t>
    <phoneticPr fontId="5" type="noConversion"/>
  </si>
  <si>
    <t>의류</t>
    <phoneticPr fontId="5" type="noConversion"/>
  </si>
  <si>
    <t>잡화</t>
    <phoneticPr fontId="5" type="noConversion"/>
  </si>
  <si>
    <t>의류</t>
    <phoneticPr fontId="5" type="noConversion"/>
  </si>
  <si>
    <t>잡화</t>
    <phoneticPr fontId="5" type="noConversion"/>
  </si>
  <si>
    <t>식품</t>
    <phoneticPr fontId="5" type="noConversion"/>
  </si>
  <si>
    <t>의류</t>
    <phoneticPr fontId="2" type="noConversion"/>
  </si>
  <si>
    <t>거래횟수</t>
    <phoneticPr fontId="5" type="noConversion"/>
  </si>
  <si>
    <t>누적금액</t>
    <phoneticPr fontId="5" type="noConversion"/>
  </si>
  <si>
    <t>직급</t>
  </si>
  <si>
    <t>직급</t>
    <phoneticPr fontId="5" type="noConversion"/>
  </si>
  <si>
    <t>사원</t>
    <phoneticPr fontId="2" type="noConversion"/>
  </si>
  <si>
    <t>대리</t>
    <phoneticPr fontId="2" type="noConversion"/>
  </si>
  <si>
    <t>대리</t>
    <phoneticPr fontId="2" type="noConversion"/>
  </si>
  <si>
    <t>과장</t>
    <phoneticPr fontId="2" type="noConversion"/>
  </si>
  <si>
    <t>과장</t>
    <phoneticPr fontId="2" type="noConversion"/>
  </si>
  <si>
    <t>사원</t>
    <phoneticPr fontId="2" type="noConversion"/>
  </si>
  <si>
    <t>대리</t>
    <phoneticPr fontId="2" type="noConversion"/>
  </si>
  <si>
    <t>[표1]</t>
    <phoneticPr fontId="5" type="noConversion"/>
  </si>
  <si>
    <t>[표3]</t>
    <phoneticPr fontId="5" type="noConversion"/>
  </si>
  <si>
    <t>고객명</t>
    <phoneticPr fontId="5" type="noConversion"/>
  </si>
  <si>
    <t>고객구분</t>
  </si>
  <si>
    <t>고객구분</t>
    <phoneticPr fontId="5" type="noConversion"/>
  </si>
  <si>
    <t>일반</t>
    <phoneticPr fontId="5" type="noConversion"/>
  </si>
  <si>
    <t>골드</t>
    <phoneticPr fontId="5" type="noConversion"/>
  </si>
  <si>
    <t>실버</t>
    <phoneticPr fontId="5" type="noConversion"/>
  </si>
  <si>
    <t>일반</t>
    <phoneticPr fontId="5" type="noConversion"/>
  </si>
  <si>
    <t>골드</t>
    <phoneticPr fontId="5" type="noConversion"/>
  </si>
  <si>
    <t>나이</t>
  </si>
  <si>
    <t>나이</t>
    <phoneticPr fontId="5" type="noConversion"/>
  </si>
  <si>
    <t>성별</t>
    <phoneticPr fontId="2" type="noConversion"/>
  </si>
  <si>
    <t>남</t>
    <phoneticPr fontId="2" type="noConversion"/>
  </si>
  <si>
    <t>남</t>
    <phoneticPr fontId="2" type="noConversion"/>
  </si>
  <si>
    <t>여</t>
    <phoneticPr fontId="2" type="noConversion"/>
  </si>
  <si>
    <t>여</t>
    <phoneticPr fontId="2" type="noConversion"/>
  </si>
  <si>
    <t>여</t>
    <phoneticPr fontId="2" type="noConversion"/>
  </si>
  <si>
    <t>남</t>
    <phoneticPr fontId="2" type="noConversion"/>
  </si>
  <si>
    <t>① 해외부서 대리의 실적 합계</t>
    <phoneticPr fontId="2" type="noConversion"/>
  </si>
  <si>
    <t>② 서울 외 지역의 하반기 평균</t>
    <phoneticPr fontId="2" type="noConversion"/>
  </si>
  <si>
    <t>거래처별 실적현황</t>
    <phoneticPr fontId="2" type="noConversion"/>
  </si>
  <si>
    <t>제품별 거래내역</t>
    <phoneticPr fontId="2" type="noConversion"/>
  </si>
  <si>
    <t>고객 정보</t>
    <phoneticPr fontId="2" type="noConversion"/>
  </si>
  <si>
    <t>[표4]</t>
    <phoneticPr fontId="5" type="noConversion"/>
  </si>
  <si>
    <t>실적</t>
    <phoneticPr fontId="2" type="noConversion"/>
  </si>
  <si>
    <t>② 일반 회원수</t>
    <phoneticPr fontId="2" type="noConversion"/>
  </si>
  <si>
    <t>골드</t>
    <phoneticPr fontId="2" type="noConversion"/>
  </si>
  <si>
    <t>&gt;=500000</t>
    <phoneticPr fontId="2" type="noConversion"/>
  </si>
  <si>
    <t>③ 구입액 500,000이상 골드회원 포인트</t>
    <phoneticPr fontId="2" type="noConversion"/>
  </si>
  <si>
    <t>&gt;=500</t>
    <phoneticPr fontId="2" type="noConversion"/>
  </si>
  <si>
    <t>&lt;600</t>
    <phoneticPr fontId="2" type="noConversion"/>
  </si>
  <si>
    <t>④ 서울 지역의 수량 합계</t>
    <phoneticPr fontId="5" type="noConversion"/>
  </si>
  <si>
    <t>부서</t>
  </si>
  <si>
    <t>해외*</t>
    <phoneticPr fontId="2" type="noConversion"/>
  </si>
  <si>
    <t>대리</t>
    <phoneticPr fontId="2" type="noConversion"/>
  </si>
  <si>
    <t>&lt;&gt;서울</t>
    <phoneticPr fontId="2" type="noConversion"/>
  </si>
  <si>
    <t>&gt;=50000</t>
    <phoneticPr fontId="2" type="noConversion"/>
  </si>
  <si>
    <t>&lt;100000</t>
    <phoneticPr fontId="2" type="noConversion"/>
  </si>
  <si>
    <t>③ 제품코드 'A-06'의 구분</t>
    <phoneticPr fontId="2" type="noConversion"/>
  </si>
  <si>
    <t>④ 30대 실버 또는 골드 회원수</t>
    <phoneticPr fontId="2" type="noConversion"/>
  </si>
  <si>
    <t>실버</t>
    <phoneticPr fontId="2" type="noConversion"/>
  </si>
  <si>
    <t>골드</t>
    <phoneticPr fontId="2" type="noConversion"/>
  </si>
  <si>
    <t>&gt;=30</t>
    <phoneticPr fontId="2" type="noConversion"/>
  </si>
  <si>
    <t>&lt;40</t>
    <phoneticPr fontId="2" type="noConversion"/>
  </si>
  <si>
    <t>거래처</t>
    <phoneticPr fontId="5" type="noConversion"/>
  </si>
  <si>
    <t>구분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</si>
</sst>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</cellStyleXfs>
  <cellXfs count="5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3" applyFont="1">
      <alignment vertical="center"/>
    </xf>
    <xf numFmtId="0" fontId="4" fillId="0" borderId="1" xfId="5" applyFont="1" applyBorder="1" applyAlignment="1">
      <alignment horizontal="center"/>
    </xf>
    <xf numFmtId="0" fontId="4" fillId="0" borderId="1" xfId="6" applyFont="1" applyBorder="1" applyAlignment="1">
      <alignment horizontal="center" shrinkToFit="1"/>
    </xf>
    <xf numFmtId="0" fontId="4" fillId="0" borderId="1" xfId="6" applyFont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41" fontId="4" fillId="0" borderId="1" xfId="1" applyFont="1" applyBorder="1" applyAlignment="1">
      <alignment horizontal="center"/>
    </xf>
    <xf numFmtId="3" fontId="4" fillId="0" borderId="1" xfId="3" applyNumberFormat="1" applyFont="1" applyBorder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4" fillId="3" borderId="1" xfId="3" applyFont="1" applyFill="1" applyBorder="1">
      <alignment vertical="center"/>
    </xf>
    <xf numFmtId="0" fontId="6" fillId="0" borderId="0" xfId="0" applyFont="1">
      <alignment vertical="center"/>
    </xf>
    <xf numFmtId="41" fontId="4" fillId="0" borderId="1" xfId="4" applyFont="1" applyBorder="1" applyAlignment="1">
      <alignment horizontal="center"/>
    </xf>
    <xf numFmtId="41" fontId="4" fillId="0" borderId="1" xfId="4" applyFont="1" applyFill="1" applyBorder="1" applyAlignment="1">
      <alignment horizontal="center" vertical="center"/>
    </xf>
    <xf numFmtId="0" fontId="4" fillId="0" borderId="0" xfId="3" applyFont="1" applyAlignment="1">
      <alignment horizontal="right" vertical="center"/>
    </xf>
    <xf numFmtId="41" fontId="4" fillId="0" borderId="1" xfId="4" applyFont="1" applyBorder="1" applyAlignment="1">
      <alignment vertical="center"/>
    </xf>
    <xf numFmtId="41" fontId="4" fillId="0" borderId="1" xfId="4" applyFont="1" applyFill="1" applyBorder="1">
      <alignment vertical="center"/>
    </xf>
    <xf numFmtId="41" fontId="4" fillId="0" borderId="1" xfId="3" applyNumberFormat="1" applyFont="1" applyBorder="1" applyAlignment="1">
      <alignment horizontal="center"/>
    </xf>
    <xf numFmtId="0" fontId="0" fillId="3" borderId="1" xfId="0" applyFill="1" applyBorder="1">
      <alignment vertical="center"/>
    </xf>
    <xf numFmtId="41" fontId="4" fillId="0" borderId="1" xfId="4" applyFont="1" applyBorder="1" applyAlignment="1">
      <alignment horizontal="center" vertical="center"/>
    </xf>
    <xf numFmtId="0" fontId="4" fillId="0" borderId="1" xfId="4" applyNumberFormat="1" applyFont="1" applyBorder="1" applyAlignment="1">
      <alignment horizontal="center" vertical="center"/>
    </xf>
    <xf numFmtId="0" fontId="4" fillId="3" borderId="3" xfId="3" applyFont="1" applyFill="1" applyBorder="1">
      <alignment vertical="center"/>
    </xf>
    <xf numFmtId="0" fontId="4" fillId="3" borderId="5" xfId="3" applyFont="1" applyFill="1" applyBorder="1">
      <alignment vertical="center"/>
    </xf>
    <xf numFmtId="0" fontId="4" fillId="3" borderId="6" xfId="3" applyFont="1" applyFill="1" applyBorder="1">
      <alignment vertical="center"/>
    </xf>
    <xf numFmtId="0" fontId="4" fillId="3" borderId="7" xfId="3" applyFont="1" applyFill="1" applyBorder="1">
      <alignment vertical="center"/>
    </xf>
    <xf numFmtId="0" fontId="4" fillId="3" borderId="8" xfId="3" applyFont="1" applyFill="1" applyBorder="1">
      <alignment vertical="center"/>
    </xf>
    <xf numFmtId="0" fontId="4" fillId="3" borderId="9" xfId="3" applyFont="1" applyFill="1" applyBorder="1">
      <alignment vertical="center"/>
    </xf>
    <xf numFmtId="0" fontId="4" fillId="3" borderId="10" xfId="3" applyFont="1" applyFill="1" applyBorder="1">
      <alignment vertical="center"/>
    </xf>
    <xf numFmtId="0" fontId="4" fillId="3" borderId="11" xfId="3" applyFont="1" applyFill="1" applyBorder="1">
      <alignment vertical="center"/>
    </xf>
    <xf numFmtId="41" fontId="0" fillId="0" borderId="0" xfId="0" applyNumberFormat="1">
      <alignment vertical="center"/>
    </xf>
    <xf numFmtId="0" fontId="0" fillId="3" borderId="3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41" fontId="0" fillId="0" borderId="1" xfId="4" applyFont="1" applyBorder="1">
      <alignment vertical="center"/>
    </xf>
    <xf numFmtId="0" fontId="0" fillId="0" borderId="1" xfId="4" applyNumberFormat="1" applyFont="1" applyBorder="1" applyAlignment="1">
      <alignment horizontal="center"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4" fillId="2" borderId="1" xfId="3" applyFont="1" applyFill="1" applyBorder="1" applyAlignment="1">
      <alignment horizontal="left" vertical="center"/>
    </xf>
    <xf numFmtId="0" fontId="4" fillId="2" borderId="1" xfId="3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8">
    <cellStyle name="쉼표 [0]" xfId="4" builtinId="6"/>
    <cellStyle name="쉼표 [0] 2" xfId="1" xr:uid="{00000000-0005-0000-0000-000001000000}"/>
    <cellStyle name="쉼표 [0] 3" xfId="2" xr:uid="{00000000-0005-0000-0000-000002000000}"/>
    <cellStyle name="표준" xfId="0" builtinId="0"/>
    <cellStyle name="표준 2 2" xfId="3" xr:uid="{00000000-0005-0000-0000-000004000000}"/>
    <cellStyle name="표준_계산작업" xfId="7" xr:uid="{00000000-0005-0000-0000-000005000000}"/>
    <cellStyle name="표준_기본작업-2" xfId="6" xr:uid="{00000000-0005-0000-0000-000006000000}"/>
    <cellStyle name="표준_기본작업-3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workbookViewId="0">
      <selection activeCell="A2" sqref="A2"/>
    </sheetView>
  </sheetViews>
  <sheetFormatPr defaultRowHeight="17.399999999999999"/>
  <cols>
    <col min="1" max="2" width="10.69921875" style="4" customWidth="1"/>
    <col min="3" max="4" width="12.69921875" style="4" customWidth="1"/>
    <col min="5" max="5" width="5.69921875" style="4" customWidth="1"/>
    <col min="6" max="8" width="10.69921875" style="4" customWidth="1"/>
    <col min="9" max="9" width="12.69921875" style="4" customWidth="1"/>
    <col min="10" max="10" width="5.69921875" customWidth="1"/>
    <col min="11" max="12" width="10.69921875" customWidth="1"/>
    <col min="13" max="14" width="12.69921875" customWidth="1"/>
  </cols>
  <sheetData>
    <row r="1" spans="1:17">
      <c r="A1" s="4" t="s">
        <v>25</v>
      </c>
      <c r="B1" s="4" t="s">
        <v>49</v>
      </c>
      <c r="F1" s="4" t="s">
        <v>26</v>
      </c>
      <c r="G1" s="4" t="s">
        <v>50</v>
      </c>
      <c r="K1" s="4" t="s">
        <v>28</v>
      </c>
      <c r="L1" s="4" t="s">
        <v>51</v>
      </c>
      <c r="M1" s="4"/>
      <c r="N1" s="18" t="s">
        <v>53</v>
      </c>
    </row>
    <row r="2" spans="1:17">
      <c r="A2" s="5" t="s">
        <v>27</v>
      </c>
      <c r="B2" s="6" t="s">
        <v>35</v>
      </c>
      <c r="C2" s="7" t="s">
        <v>37</v>
      </c>
      <c r="D2" s="7" t="s">
        <v>38</v>
      </c>
      <c r="F2" s="2" t="s">
        <v>140</v>
      </c>
      <c r="G2" s="8" t="s">
        <v>39</v>
      </c>
      <c r="H2" s="8" t="s">
        <v>40</v>
      </c>
      <c r="I2" s="8" t="s">
        <v>41</v>
      </c>
      <c r="K2" s="12" t="s">
        <v>52</v>
      </c>
      <c r="L2" s="12" t="s">
        <v>29</v>
      </c>
      <c r="M2" s="12" t="s">
        <v>60</v>
      </c>
      <c r="N2" s="12" t="s">
        <v>61</v>
      </c>
    </row>
    <row r="3" spans="1:17">
      <c r="A3" s="3" t="s">
        <v>1</v>
      </c>
      <c r="B3" s="1" t="s">
        <v>30</v>
      </c>
      <c r="C3" s="16">
        <v>790000</v>
      </c>
      <c r="D3" s="9">
        <v>84</v>
      </c>
      <c r="F3" s="2" t="s">
        <v>23</v>
      </c>
      <c r="G3" s="10" t="s">
        <v>42</v>
      </c>
      <c r="H3" s="8">
        <v>26</v>
      </c>
      <c r="I3" s="11">
        <v>4738454</v>
      </c>
      <c r="K3" s="3" t="s">
        <v>10</v>
      </c>
      <c r="L3" s="12" t="s">
        <v>45</v>
      </c>
      <c r="M3" s="17">
        <v>484</v>
      </c>
      <c r="N3" s="17">
        <v>300</v>
      </c>
      <c r="P3" s="33"/>
      <c r="Q3" s="33"/>
    </row>
    <row r="4" spans="1:17">
      <c r="A4" s="3" t="s">
        <v>2</v>
      </c>
      <c r="B4" s="1" t="s">
        <v>31</v>
      </c>
      <c r="C4" s="16">
        <v>420000</v>
      </c>
      <c r="D4" s="9">
        <v>57</v>
      </c>
      <c r="F4" s="2" t="s">
        <v>18</v>
      </c>
      <c r="G4" s="10" t="s">
        <v>43</v>
      </c>
      <c r="H4" s="8">
        <v>24</v>
      </c>
      <c r="I4" s="11">
        <v>9026457</v>
      </c>
      <c r="K4" s="3" t="s">
        <v>11</v>
      </c>
      <c r="L4" s="12" t="s">
        <v>46</v>
      </c>
      <c r="M4" s="17">
        <v>414</v>
      </c>
      <c r="N4" s="17">
        <v>446</v>
      </c>
      <c r="P4" s="33"/>
      <c r="Q4" s="33"/>
    </row>
    <row r="5" spans="1:17">
      <c r="A5" s="3" t="s">
        <v>3</v>
      </c>
      <c r="B5" s="1" t="s">
        <v>32</v>
      </c>
      <c r="C5" s="16">
        <v>560000</v>
      </c>
      <c r="D5" s="9">
        <v>66</v>
      </c>
      <c r="F5" s="2" t="s">
        <v>19</v>
      </c>
      <c r="G5" s="10" t="s">
        <v>44</v>
      </c>
      <c r="H5" s="8">
        <v>16</v>
      </c>
      <c r="I5" s="11">
        <v>3834375</v>
      </c>
      <c r="K5" s="3" t="s">
        <v>12</v>
      </c>
      <c r="L5" s="12" t="s">
        <v>45</v>
      </c>
      <c r="M5" s="17">
        <v>548</v>
      </c>
      <c r="N5" s="17">
        <v>412</v>
      </c>
      <c r="P5" s="33"/>
      <c r="Q5" s="33"/>
    </row>
    <row r="6" spans="1:17">
      <c r="A6" s="3" t="s">
        <v>4</v>
      </c>
      <c r="B6" s="1" t="s">
        <v>30</v>
      </c>
      <c r="C6" s="16">
        <v>880000</v>
      </c>
      <c r="D6" s="9">
        <v>69</v>
      </c>
      <c r="F6" s="2" t="s">
        <v>23</v>
      </c>
      <c r="G6" s="10" t="s">
        <v>42</v>
      </c>
      <c r="H6" s="8">
        <v>50</v>
      </c>
      <c r="I6" s="11">
        <v>7497719</v>
      </c>
      <c r="K6" s="3" t="s">
        <v>8</v>
      </c>
      <c r="L6" s="12" t="s">
        <v>46</v>
      </c>
      <c r="M6" s="17">
        <v>152</v>
      </c>
      <c r="N6" s="17">
        <v>394</v>
      </c>
      <c r="P6" s="33"/>
      <c r="Q6" s="33"/>
    </row>
    <row r="7" spans="1:17">
      <c r="A7" s="3" t="s">
        <v>5</v>
      </c>
      <c r="B7" s="3" t="s">
        <v>31</v>
      </c>
      <c r="C7" s="16">
        <v>880000</v>
      </c>
      <c r="D7" s="9">
        <v>80</v>
      </c>
      <c r="F7" s="2" t="s">
        <v>18</v>
      </c>
      <c r="G7" s="10" t="s">
        <v>42</v>
      </c>
      <c r="H7" s="8">
        <v>10</v>
      </c>
      <c r="I7" s="11">
        <v>2211868</v>
      </c>
      <c r="K7" s="3" t="s">
        <v>13</v>
      </c>
      <c r="L7" s="12" t="s">
        <v>46</v>
      </c>
      <c r="M7" s="17">
        <v>725</v>
      </c>
      <c r="N7" s="17">
        <v>348</v>
      </c>
      <c r="P7" s="33"/>
      <c r="Q7" s="33"/>
    </row>
    <row r="8" spans="1:17">
      <c r="A8" s="3" t="s">
        <v>0</v>
      </c>
      <c r="B8" s="1" t="s">
        <v>30</v>
      </c>
      <c r="C8" s="16">
        <v>910000</v>
      </c>
      <c r="D8" s="9">
        <v>58</v>
      </c>
      <c r="F8" s="2" t="s">
        <v>19</v>
      </c>
      <c r="G8" s="10" t="s">
        <v>43</v>
      </c>
      <c r="H8" s="8">
        <v>39</v>
      </c>
      <c r="I8" s="11">
        <v>2246517</v>
      </c>
      <c r="K8" s="3" t="s">
        <v>14</v>
      </c>
      <c r="L8" s="12" t="s">
        <v>45</v>
      </c>
      <c r="M8" s="17">
        <v>519</v>
      </c>
      <c r="N8" s="17">
        <v>301</v>
      </c>
      <c r="P8" s="33"/>
      <c r="Q8" s="33"/>
    </row>
    <row r="9" spans="1:17">
      <c r="A9" s="3" t="s">
        <v>6</v>
      </c>
      <c r="B9" s="1" t="s">
        <v>33</v>
      </c>
      <c r="C9" s="16">
        <v>850000</v>
      </c>
      <c r="D9" s="9">
        <v>48</v>
      </c>
      <c r="F9" s="2" t="s">
        <v>18</v>
      </c>
      <c r="G9" s="10" t="s">
        <v>44</v>
      </c>
      <c r="H9" s="8">
        <v>6</v>
      </c>
      <c r="I9" s="11">
        <v>4534613</v>
      </c>
      <c r="K9" s="3" t="s">
        <v>9</v>
      </c>
      <c r="L9" s="12" t="s">
        <v>45</v>
      </c>
      <c r="M9" s="17">
        <v>614</v>
      </c>
      <c r="N9" s="17">
        <v>446</v>
      </c>
      <c r="P9" s="33"/>
      <c r="Q9" s="33"/>
    </row>
    <row r="10" spans="1:17">
      <c r="A10" s="3" t="s">
        <v>7</v>
      </c>
      <c r="B10" s="1" t="s">
        <v>31</v>
      </c>
      <c r="C10" s="16">
        <v>760000</v>
      </c>
      <c r="D10" s="9">
        <v>77</v>
      </c>
      <c r="F10" s="2" t="s">
        <v>23</v>
      </c>
      <c r="G10" s="10" t="s">
        <v>44</v>
      </c>
      <c r="H10" s="8">
        <v>18</v>
      </c>
      <c r="I10" s="11">
        <v>5562640</v>
      </c>
      <c r="K10" s="3" t="s">
        <v>24</v>
      </c>
      <c r="L10" s="12" t="s">
        <v>46</v>
      </c>
      <c r="M10" s="17">
        <v>200</v>
      </c>
      <c r="N10" s="17">
        <v>412</v>
      </c>
      <c r="P10" s="33"/>
      <c r="Q10" s="33"/>
    </row>
    <row r="11" spans="1:17">
      <c r="A11"/>
      <c r="B11"/>
      <c r="C11"/>
      <c r="D11"/>
      <c r="E11"/>
      <c r="F11"/>
      <c r="G11"/>
      <c r="H11"/>
      <c r="I11"/>
    </row>
    <row r="12" spans="1:17">
      <c r="A12" s="48" t="s">
        <v>54</v>
      </c>
      <c r="B12" s="48"/>
      <c r="C12" s="48"/>
      <c r="D12" s="23">
        <f>DAVERAGE(A2:D10,C2,B2:B3)</f>
        <v>860000</v>
      </c>
      <c r="F12" s="49" t="s">
        <v>127</v>
      </c>
      <c r="G12" s="49"/>
      <c r="H12" s="49"/>
      <c r="I12" s="12">
        <f>DSUM(F2:I10,H2,G2:G3)</f>
        <v>86</v>
      </c>
      <c r="J12" s="15"/>
      <c r="K12" s="50" t="s">
        <v>57</v>
      </c>
      <c r="L12" s="52"/>
      <c r="M12" s="3">
        <f>DMAX($K$2:$N$10,M2,$L$2:$L$3)</f>
        <v>614</v>
      </c>
      <c r="N12" s="3">
        <f>DMAX($K$2:$N$10,N2,$L$2:$L$3)</f>
        <v>446</v>
      </c>
    </row>
    <row r="13" spans="1:17">
      <c r="A13" s="48" t="s">
        <v>121</v>
      </c>
      <c r="B13" s="48"/>
      <c r="C13" s="48"/>
      <c r="D13" s="24" t="str">
        <f>DCOUNTA(A2:D10,B2,B2:B3)&amp;"명"</f>
        <v>3명</v>
      </c>
      <c r="F13" s="49" t="s">
        <v>55</v>
      </c>
      <c r="G13" s="49"/>
      <c r="H13" s="49"/>
      <c r="I13" s="23">
        <f>ROUND(DAVERAGE(F2:I10,I2,F2:F3),-3)</f>
        <v>5933000</v>
      </c>
      <c r="J13" s="15"/>
      <c r="K13" s="50" t="s">
        <v>58</v>
      </c>
      <c r="L13" s="52"/>
      <c r="M13" s="3">
        <f>DMIN($K$2:$N$10,M2,$L$2:$L$3)</f>
        <v>484</v>
      </c>
      <c r="N13" s="3">
        <f>DMIN($K$2:$N$10,N2,$L$2:$L$3)</f>
        <v>300</v>
      </c>
    </row>
    <row r="14" spans="1:17">
      <c r="A14" s="48" t="s">
        <v>124</v>
      </c>
      <c r="B14" s="48"/>
      <c r="C14" s="48"/>
      <c r="D14" s="24">
        <f>DSUM(A2:D10,D2,A16:B17)</f>
        <v>157</v>
      </c>
      <c r="F14" s="49" t="s">
        <v>56</v>
      </c>
      <c r="G14" s="49"/>
      <c r="H14" s="49"/>
      <c r="I14" s="23">
        <f>DMAX(F2:I10,I2,F16:F17)-DMIN(F2:I10,I2,F16:F17)</f>
        <v>6779940</v>
      </c>
      <c r="K14" s="50" t="s">
        <v>62</v>
      </c>
      <c r="L14" s="51"/>
      <c r="M14" s="52"/>
      <c r="N14" s="3" t="str">
        <f>DCOUNT(K2:N10,N2,K16:L17)&amp;"명"</f>
        <v>2명</v>
      </c>
    </row>
    <row r="15" spans="1:17" ht="18" thickBot="1"/>
    <row r="16" spans="1:17">
      <c r="A16" s="27" t="s">
        <v>34</v>
      </c>
      <c r="B16" s="28" t="s">
        <v>36</v>
      </c>
      <c r="C16" s="25"/>
      <c r="D16" s="14"/>
      <c r="F16" s="31" t="s">
        <v>39</v>
      </c>
      <c r="G16" s="25"/>
      <c r="H16" s="14"/>
      <c r="I16" s="14"/>
      <c r="K16" s="27" t="s">
        <v>59</v>
      </c>
      <c r="L16" s="28" t="s">
        <v>59</v>
      </c>
      <c r="M16" s="25"/>
      <c r="N16" s="14"/>
    </row>
    <row r="17" spans="1:14" ht="18" thickBot="1">
      <c r="A17" s="29" t="s">
        <v>122</v>
      </c>
      <c r="B17" s="30" t="s">
        <v>123</v>
      </c>
      <c r="C17" s="25"/>
      <c r="D17" s="14"/>
      <c r="F17" s="32" t="s">
        <v>43</v>
      </c>
      <c r="G17" s="25"/>
      <c r="H17" s="14"/>
      <c r="I17" s="14"/>
      <c r="K17" s="29" t="s">
        <v>125</v>
      </c>
      <c r="L17" s="30" t="s">
        <v>126</v>
      </c>
      <c r="M17" s="25"/>
      <c r="N17" s="14"/>
    </row>
    <row r="18" spans="1:14">
      <c r="A18" s="26"/>
      <c r="B18" s="26"/>
      <c r="C18" s="14"/>
      <c r="D18" s="14"/>
      <c r="F18" s="26"/>
      <c r="G18" s="14"/>
      <c r="H18" s="14"/>
      <c r="I18" s="14"/>
      <c r="K18" s="26"/>
      <c r="L18" s="26"/>
      <c r="M18" s="14"/>
      <c r="N18" s="14"/>
    </row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</sheetData>
  <mergeCells count="9">
    <mergeCell ref="A14:C14"/>
    <mergeCell ref="F14:H14"/>
    <mergeCell ref="K14:M14"/>
    <mergeCell ref="K12:L12"/>
    <mergeCell ref="K13:L13"/>
    <mergeCell ref="A13:C13"/>
    <mergeCell ref="F13:H13"/>
    <mergeCell ref="A12:C12"/>
    <mergeCell ref="F12:H12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>
      <selection activeCell="A2" sqref="A2"/>
    </sheetView>
  </sheetViews>
  <sheetFormatPr defaultRowHeight="17.399999999999999"/>
  <cols>
    <col min="1" max="4" width="10.69921875" customWidth="1"/>
    <col min="6" max="9" width="10.69921875" customWidth="1"/>
    <col min="11" max="14" width="10.69921875" customWidth="1"/>
  </cols>
  <sheetData>
    <row r="1" spans="1:9">
      <c r="A1" s="4" t="s">
        <v>95</v>
      </c>
      <c r="B1" s="4" t="s">
        <v>51</v>
      </c>
      <c r="C1" s="4"/>
      <c r="D1" s="18"/>
      <c r="E1" s="4"/>
      <c r="F1" s="4" t="s">
        <v>26</v>
      </c>
      <c r="G1" s="4" t="s">
        <v>116</v>
      </c>
    </row>
    <row r="2" spans="1:9">
      <c r="A2" s="12" t="s">
        <v>52</v>
      </c>
      <c r="B2" s="12" t="s">
        <v>29</v>
      </c>
      <c r="C2" s="12" t="s">
        <v>87</v>
      </c>
      <c r="D2" s="12" t="s">
        <v>120</v>
      </c>
      <c r="E2" s="4"/>
      <c r="F2" s="2" t="s">
        <v>15</v>
      </c>
      <c r="G2" s="12" t="s">
        <v>63</v>
      </c>
      <c r="H2" s="12" t="s">
        <v>65</v>
      </c>
      <c r="I2" s="12" t="s">
        <v>66</v>
      </c>
    </row>
    <row r="3" spans="1:9">
      <c r="A3" s="3" t="s">
        <v>10</v>
      </c>
      <c r="B3" s="12" t="s">
        <v>45</v>
      </c>
      <c r="C3" s="17" t="s">
        <v>88</v>
      </c>
      <c r="D3" s="17">
        <v>784.74</v>
      </c>
      <c r="E3" s="4"/>
      <c r="F3" s="2" t="s">
        <v>23</v>
      </c>
      <c r="G3" s="10" t="s">
        <v>42</v>
      </c>
      <c r="H3" s="19">
        <v>92733</v>
      </c>
      <c r="I3" s="19">
        <v>46573</v>
      </c>
    </row>
    <row r="4" spans="1:9">
      <c r="A4" s="3" t="s">
        <v>11</v>
      </c>
      <c r="B4" s="12" t="s">
        <v>46</v>
      </c>
      <c r="C4" s="17" t="s">
        <v>89</v>
      </c>
      <c r="D4" s="17">
        <v>860.43000000000006</v>
      </c>
      <c r="E4" s="4"/>
      <c r="F4" s="2" t="s">
        <v>18</v>
      </c>
      <c r="G4" s="10" t="s">
        <v>43</v>
      </c>
      <c r="H4" s="19">
        <v>66191</v>
      </c>
      <c r="I4" s="19">
        <v>60400</v>
      </c>
    </row>
    <row r="5" spans="1:9">
      <c r="A5" s="3" t="s">
        <v>12</v>
      </c>
      <c r="B5" s="12" t="s">
        <v>47</v>
      </c>
      <c r="C5" s="17" t="s">
        <v>90</v>
      </c>
      <c r="D5" s="17">
        <v>960.38</v>
      </c>
      <c r="E5" s="4"/>
      <c r="F5" s="2" t="s">
        <v>19</v>
      </c>
      <c r="G5" s="10" t="s">
        <v>44</v>
      </c>
      <c r="H5" s="19">
        <v>14809</v>
      </c>
      <c r="I5" s="19">
        <v>13827</v>
      </c>
    </row>
    <row r="6" spans="1:9">
      <c r="A6" s="3" t="s">
        <v>8</v>
      </c>
      <c r="B6" s="12" t="s">
        <v>48</v>
      </c>
      <c r="C6" s="17" t="s">
        <v>91</v>
      </c>
      <c r="D6" s="17">
        <v>546.36</v>
      </c>
      <c r="E6" s="4"/>
      <c r="F6" s="2" t="s">
        <v>17</v>
      </c>
      <c r="G6" s="10" t="s">
        <v>42</v>
      </c>
      <c r="H6" s="19">
        <v>51382</v>
      </c>
      <c r="I6" s="19">
        <v>46573</v>
      </c>
    </row>
    <row r="7" spans="1:9">
      <c r="A7" s="3" t="s">
        <v>13</v>
      </c>
      <c r="B7" s="12" t="s">
        <v>46</v>
      </c>
      <c r="C7" s="17" t="s">
        <v>92</v>
      </c>
      <c r="D7" s="17">
        <v>1074.45</v>
      </c>
      <c r="E7" s="4"/>
      <c r="F7" s="2" t="s">
        <v>20</v>
      </c>
      <c r="G7" s="10" t="s">
        <v>42</v>
      </c>
      <c r="H7" s="19">
        <v>19663</v>
      </c>
      <c r="I7" s="19">
        <v>17382</v>
      </c>
    </row>
    <row r="8" spans="1:9">
      <c r="A8" s="3" t="s">
        <v>14</v>
      </c>
      <c r="B8" s="12" t="s">
        <v>45</v>
      </c>
      <c r="C8" s="17" t="s">
        <v>93</v>
      </c>
      <c r="D8" s="17">
        <v>821.28</v>
      </c>
      <c r="E8" s="4"/>
      <c r="F8" s="2" t="s">
        <v>21</v>
      </c>
      <c r="G8" s="10" t="s">
        <v>43</v>
      </c>
      <c r="H8" s="19">
        <v>22053</v>
      </c>
      <c r="I8" s="19">
        <v>49102</v>
      </c>
    </row>
    <row r="9" spans="1:9">
      <c r="A9" s="3" t="s">
        <v>9</v>
      </c>
      <c r="B9" s="12" t="s">
        <v>48</v>
      </c>
      <c r="C9" s="17" t="s">
        <v>93</v>
      </c>
      <c r="D9" s="17">
        <v>1060.31</v>
      </c>
      <c r="E9" s="4"/>
      <c r="F9" s="2" t="s">
        <v>16</v>
      </c>
      <c r="G9" s="10" t="s">
        <v>44</v>
      </c>
      <c r="H9" s="19">
        <v>23900</v>
      </c>
      <c r="I9" s="19">
        <v>17206</v>
      </c>
    </row>
    <row r="10" spans="1:9">
      <c r="A10" s="3" t="s">
        <v>24</v>
      </c>
      <c r="B10" s="12" t="s">
        <v>47</v>
      </c>
      <c r="C10" s="17" t="s">
        <v>94</v>
      </c>
      <c r="D10" s="17">
        <v>613.35</v>
      </c>
      <c r="E10" s="4"/>
      <c r="F10" s="2" t="s">
        <v>22</v>
      </c>
      <c r="G10" s="10" t="s">
        <v>44</v>
      </c>
      <c r="H10" s="20">
        <v>62453</v>
      </c>
      <c r="I10" s="20">
        <v>56740</v>
      </c>
    </row>
    <row r="12" spans="1:9" ht="18" thickBot="1">
      <c r="A12" s="53" t="s">
        <v>114</v>
      </c>
      <c r="B12" s="53"/>
      <c r="C12" s="54"/>
      <c r="D12" s="41">
        <f>ROUNDDOWN(DSUM(A2:D10,D2,A13:B14),0)</f>
        <v>1573</v>
      </c>
      <c r="F12" s="53" t="s">
        <v>115</v>
      </c>
      <c r="G12" s="53"/>
      <c r="H12" s="53"/>
      <c r="I12" s="40">
        <f>TRUNC(DAVERAGE(F2:I10,I2,F13:H14),-3)</f>
        <v>58000</v>
      </c>
    </row>
    <row r="13" spans="1:9">
      <c r="A13" s="36" t="s">
        <v>128</v>
      </c>
      <c r="B13" s="37" t="s">
        <v>86</v>
      </c>
      <c r="C13" s="34"/>
      <c r="D13" s="22"/>
      <c r="F13" s="36" t="s">
        <v>63</v>
      </c>
      <c r="G13" s="42" t="s">
        <v>64</v>
      </c>
      <c r="H13" s="37" t="s">
        <v>64</v>
      </c>
      <c r="I13" s="34"/>
    </row>
    <row r="14" spans="1:9" ht="18" thickBot="1">
      <c r="A14" s="38" t="s">
        <v>129</v>
      </c>
      <c r="B14" s="39" t="s">
        <v>130</v>
      </c>
      <c r="C14" s="34"/>
      <c r="D14" s="22"/>
      <c r="F14" s="38" t="s">
        <v>131</v>
      </c>
      <c r="G14" s="43" t="s">
        <v>132</v>
      </c>
      <c r="H14" s="39" t="s">
        <v>133</v>
      </c>
      <c r="I14" s="34"/>
    </row>
    <row r="15" spans="1:9">
      <c r="A15" s="35"/>
      <c r="B15" s="35"/>
      <c r="C15" s="22"/>
      <c r="D15" s="22"/>
      <c r="F15" s="35"/>
      <c r="G15" s="35"/>
      <c r="H15" s="35"/>
      <c r="I15" s="22"/>
    </row>
    <row r="18" spans="1:9">
      <c r="A18" s="4" t="s">
        <v>96</v>
      </c>
      <c r="B18" s="4" t="s">
        <v>117</v>
      </c>
      <c r="C18" s="4"/>
      <c r="D18" s="4"/>
      <c r="F18" s="4" t="s">
        <v>119</v>
      </c>
      <c r="G18" s="4" t="s">
        <v>118</v>
      </c>
      <c r="H18" s="4"/>
      <c r="I18" s="18"/>
    </row>
    <row r="19" spans="1:9">
      <c r="A19" s="12" t="s">
        <v>76</v>
      </c>
      <c r="B19" s="2" t="s">
        <v>67</v>
      </c>
      <c r="C19" s="12" t="s">
        <v>84</v>
      </c>
      <c r="D19" s="13" t="s">
        <v>85</v>
      </c>
      <c r="F19" s="12" t="s">
        <v>97</v>
      </c>
      <c r="G19" s="12" t="s">
        <v>99</v>
      </c>
      <c r="H19" s="12" t="s">
        <v>106</v>
      </c>
      <c r="I19" s="12" t="s">
        <v>107</v>
      </c>
    </row>
    <row r="20" spans="1:9">
      <c r="A20" s="8" t="s">
        <v>77</v>
      </c>
      <c r="B20" s="3" t="s">
        <v>68</v>
      </c>
      <c r="C20" s="8">
        <v>14</v>
      </c>
      <c r="D20" s="21">
        <v>208959</v>
      </c>
      <c r="F20" s="3" t="s">
        <v>10</v>
      </c>
      <c r="G20" s="1" t="s">
        <v>100</v>
      </c>
      <c r="H20" s="17">
        <v>22</v>
      </c>
      <c r="I20" s="17" t="s">
        <v>108</v>
      </c>
    </row>
    <row r="21" spans="1:9">
      <c r="A21" s="8" t="s">
        <v>78</v>
      </c>
      <c r="B21" s="3" t="s">
        <v>69</v>
      </c>
      <c r="C21" s="8">
        <v>2</v>
      </c>
      <c r="D21" s="21">
        <v>189886.5</v>
      </c>
      <c r="F21" s="3" t="s">
        <v>11</v>
      </c>
      <c r="G21" s="1" t="s">
        <v>101</v>
      </c>
      <c r="H21" s="17">
        <v>36</v>
      </c>
      <c r="I21" s="17" t="s">
        <v>109</v>
      </c>
    </row>
    <row r="22" spans="1:9">
      <c r="A22" s="8" t="s">
        <v>79</v>
      </c>
      <c r="B22" s="3" t="s">
        <v>70</v>
      </c>
      <c r="C22" s="8">
        <v>23</v>
      </c>
      <c r="D22" s="21">
        <v>42954</v>
      </c>
      <c r="F22" s="3" t="s">
        <v>12</v>
      </c>
      <c r="G22" s="1" t="s">
        <v>102</v>
      </c>
      <c r="H22" s="17">
        <v>46</v>
      </c>
      <c r="I22" s="17" t="s">
        <v>110</v>
      </c>
    </row>
    <row r="23" spans="1:9">
      <c r="A23" s="8" t="s">
        <v>80</v>
      </c>
      <c r="B23" s="3" t="s">
        <v>71</v>
      </c>
      <c r="C23" s="8">
        <v>8</v>
      </c>
      <c r="D23" s="21">
        <v>146932.5</v>
      </c>
      <c r="F23" s="3" t="s">
        <v>8</v>
      </c>
      <c r="G23" s="1" t="s">
        <v>103</v>
      </c>
      <c r="H23" s="17">
        <v>38</v>
      </c>
      <c r="I23" s="17" t="s">
        <v>111</v>
      </c>
    </row>
    <row r="24" spans="1:9">
      <c r="A24" s="8" t="s">
        <v>81</v>
      </c>
      <c r="B24" s="3" t="s">
        <v>72</v>
      </c>
      <c r="C24" s="8">
        <v>5</v>
      </c>
      <c r="D24" s="21">
        <v>55567.5</v>
      </c>
      <c r="F24" s="3" t="s">
        <v>13</v>
      </c>
      <c r="G24" s="3" t="s">
        <v>104</v>
      </c>
      <c r="H24" s="17">
        <v>24</v>
      </c>
      <c r="I24" s="17" t="s">
        <v>112</v>
      </c>
    </row>
    <row r="25" spans="1:9">
      <c r="A25" s="8" t="s">
        <v>82</v>
      </c>
      <c r="B25" s="3" t="s">
        <v>73</v>
      </c>
      <c r="C25" s="8">
        <v>15</v>
      </c>
      <c r="D25" s="21">
        <v>106732.5</v>
      </c>
      <c r="F25" s="3" t="s">
        <v>14</v>
      </c>
      <c r="G25" s="1" t="s">
        <v>103</v>
      </c>
      <c r="H25" s="17">
        <v>21</v>
      </c>
      <c r="I25" s="17" t="s">
        <v>113</v>
      </c>
    </row>
    <row r="26" spans="1:9">
      <c r="A26" s="8" t="s">
        <v>83</v>
      </c>
      <c r="B26" s="3" t="s">
        <v>74</v>
      </c>
      <c r="C26" s="3">
        <v>21</v>
      </c>
      <c r="D26" s="21">
        <v>61659</v>
      </c>
      <c r="F26" s="3" t="s">
        <v>9</v>
      </c>
      <c r="G26" s="1" t="s">
        <v>102</v>
      </c>
      <c r="H26" s="17">
        <v>39</v>
      </c>
      <c r="I26" s="17" t="s">
        <v>111</v>
      </c>
    </row>
    <row r="27" spans="1:9">
      <c r="A27" s="8" t="s">
        <v>83</v>
      </c>
      <c r="B27" s="3" t="s">
        <v>75</v>
      </c>
      <c r="C27" s="3">
        <v>17</v>
      </c>
      <c r="D27" s="21">
        <v>178789.5</v>
      </c>
      <c r="F27" s="3" t="s">
        <v>24</v>
      </c>
      <c r="G27" s="1" t="s">
        <v>103</v>
      </c>
      <c r="H27" s="17">
        <v>51</v>
      </c>
      <c r="I27" s="17" t="s">
        <v>108</v>
      </c>
    </row>
    <row r="29" spans="1:9" ht="18" thickBot="1">
      <c r="A29" s="53" t="s">
        <v>134</v>
      </c>
      <c r="B29" s="54"/>
      <c r="C29" s="54"/>
      <c r="D29" s="3">
        <f>ROUNDUP(DSTDEV(A19:D27,C19,A30:A31),2)</f>
        <v>8.61</v>
      </c>
      <c r="F29" s="53" t="s">
        <v>135</v>
      </c>
      <c r="G29" s="53"/>
      <c r="H29" s="53"/>
      <c r="I29" s="3" t="str">
        <f>DCOUNTA(F19:I27,G19,F30:H32)&amp;"명"</f>
        <v>2명</v>
      </c>
    </row>
    <row r="30" spans="1:9">
      <c r="A30" s="44" t="s">
        <v>141</v>
      </c>
      <c r="B30" s="34"/>
      <c r="C30" s="22"/>
      <c r="D30" s="22"/>
      <c r="F30" s="36" t="s">
        <v>98</v>
      </c>
      <c r="G30" s="42" t="s">
        <v>105</v>
      </c>
      <c r="H30" s="37" t="s">
        <v>105</v>
      </c>
      <c r="I30" s="34"/>
    </row>
    <row r="31" spans="1:9" ht="18" thickBot="1">
      <c r="A31" s="45" t="s">
        <v>83</v>
      </c>
      <c r="B31" s="34"/>
      <c r="C31" s="22"/>
      <c r="D31" s="22"/>
      <c r="F31" s="46" t="s">
        <v>136</v>
      </c>
      <c r="G31" s="22" t="s">
        <v>138</v>
      </c>
      <c r="H31" s="47" t="s">
        <v>139</v>
      </c>
      <c r="I31" s="34"/>
    </row>
    <row r="32" spans="1:9" ht="18" thickBot="1">
      <c r="A32" s="35"/>
      <c r="B32" s="22"/>
      <c r="C32" s="22"/>
      <c r="D32" s="22"/>
      <c r="F32" s="38" t="s">
        <v>137</v>
      </c>
      <c r="G32" s="43" t="s">
        <v>138</v>
      </c>
      <c r="H32" s="39" t="s">
        <v>139</v>
      </c>
      <c r="I32" s="34"/>
    </row>
  </sheetData>
  <mergeCells count="4">
    <mergeCell ref="A12:C12"/>
    <mergeCell ref="F12:H12"/>
    <mergeCell ref="A29:C29"/>
    <mergeCell ref="F29:H2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DB1</vt:lpstr>
      <vt:lpstr>DB2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2023-09-09T15:41:03Z</dcterms:modified>
</cp:coreProperties>
</file>