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은선\Documents\17.2급_실기교재\스프레드시트\작업파일\2.계산작업\정답\"/>
    </mc:Choice>
  </mc:AlternateContent>
  <xr:revisionPtr revIDLastSave="0" documentId="13_ncr:1_{6F8E2E9D-5F57-4A50-9E8C-E95D404A539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문자열1" sheetId="9" r:id="rId1"/>
    <sheet name="문자열2" sheetId="1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12" l="1"/>
  <c r="K10" i="12"/>
  <c r="K9" i="12"/>
  <c r="K8" i="12"/>
  <c r="K7" i="12"/>
  <c r="K6" i="12"/>
  <c r="K5" i="12"/>
  <c r="K4" i="12"/>
  <c r="K3" i="12"/>
  <c r="L23" i="12"/>
  <c r="L22" i="12"/>
  <c r="L21" i="12"/>
  <c r="L20" i="12"/>
  <c r="L19" i="12"/>
  <c r="L18" i="12"/>
  <c r="L17" i="12"/>
  <c r="L16" i="12"/>
  <c r="L15" i="12"/>
  <c r="C3" i="12"/>
  <c r="D3" i="12"/>
  <c r="M3" i="12"/>
  <c r="C4" i="12"/>
  <c r="D4" i="12"/>
  <c r="M4" i="12"/>
  <c r="C5" i="12"/>
  <c r="D5" i="12"/>
  <c r="M5" i="12"/>
  <c r="C6" i="12"/>
  <c r="D6" i="12"/>
  <c r="M6" i="12"/>
  <c r="C7" i="12"/>
  <c r="D7" i="12"/>
  <c r="M7" i="12"/>
  <c r="C8" i="12"/>
  <c r="D8" i="12"/>
  <c r="M8" i="12"/>
  <c r="C9" i="12"/>
  <c r="D9" i="12"/>
  <c r="M9" i="12"/>
  <c r="C10" i="12"/>
  <c r="D10" i="12"/>
  <c r="M10" i="12"/>
  <c r="C11" i="12"/>
  <c r="D11" i="12"/>
  <c r="M11" i="12"/>
  <c r="C15" i="12"/>
  <c r="D15" i="12"/>
  <c r="K15" i="12"/>
  <c r="C16" i="12"/>
  <c r="D16" i="12"/>
  <c r="K16" i="12"/>
  <c r="C17" i="12"/>
  <c r="D17" i="12"/>
  <c r="K17" i="12"/>
  <c r="C18" i="12"/>
  <c r="D18" i="12"/>
  <c r="K18" i="12"/>
  <c r="C19" i="12"/>
  <c r="D19" i="12"/>
  <c r="K19" i="12"/>
  <c r="C20" i="12"/>
  <c r="D20" i="12"/>
  <c r="K20" i="12"/>
  <c r="C21" i="12"/>
  <c r="D21" i="12"/>
  <c r="K21" i="12"/>
  <c r="C22" i="12"/>
  <c r="D22" i="12"/>
  <c r="K22" i="12"/>
  <c r="C23" i="12"/>
  <c r="D23" i="12"/>
  <c r="K23" i="12"/>
  <c r="K16" i="9" l="1"/>
  <c r="K17" i="9"/>
  <c r="K18" i="9"/>
  <c r="K19" i="9"/>
  <c r="K20" i="9"/>
  <c r="K21" i="9"/>
  <c r="K22" i="9"/>
  <c r="K23" i="9"/>
  <c r="K15" i="9"/>
  <c r="E16" i="9"/>
  <c r="E17" i="9"/>
  <c r="E18" i="9"/>
  <c r="E19" i="9"/>
  <c r="E20" i="9"/>
  <c r="E21" i="9"/>
  <c r="E22" i="9"/>
  <c r="E23" i="9"/>
  <c r="E15" i="9"/>
  <c r="C16" i="9"/>
  <c r="C17" i="9"/>
  <c r="C18" i="9"/>
  <c r="C19" i="9"/>
  <c r="C20" i="9"/>
  <c r="C21" i="9"/>
  <c r="C22" i="9"/>
  <c r="C23" i="9"/>
  <c r="C15" i="9"/>
  <c r="J4" i="9"/>
  <c r="J5" i="9"/>
  <c r="J6" i="9"/>
  <c r="J7" i="9"/>
  <c r="J8" i="9"/>
  <c r="J9" i="9"/>
  <c r="J10" i="9"/>
  <c r="J11" i="9"/>
  <c r="J3" i="9"/>
  <c r="L4" i="9" l="1"/>
  <c r="L5" i="9"/>
  <c r="L6" i="9"/>
  <c r="L7" i="9"/>
  <c r="L8" i="9"/>
  <c r="L9" i="9"/>
  <c r="L10" i="9"/>
  <c r="L11" i="9"/>
  <c r="L3" i="9"/>
  <c r="C4" i="9"/>
  <c r="C5" i="9"/>
  <c r="C6" i="9"/>
  <c r="C7" i="9"/>
  <c r="C8" i="9"/>
  <c r="C9" i="9"/>
  <c r="C10" i="9"/>
  <c r="C11" i="9"/>
  <c r="C3" i="9"/>
  <c r="E11" i="9"/>
  <c r="E10" i="9"/>
  <c r="E9" i="9"/>
  <c r="E8" i="9"/>
  <c r="E7" i="9"/>
  <c r="E6" i="9"/>
  <c r="E5" i="9"/>
  <c r="E4" i="9"/>
  <c r="E3" i="9"/>
</calcChain>
</file>

<file path=xl/sharedStrings.xml><?xml version="1.0" encoding="utf-8"?>
<sst xmlns="http://schemas.openxmlformats.org/spreadsheetml/2006/main" count="232" uniqueCount="181">
  <si>
    <t>김영민</t>
    <phoneticPr fontId="5" type="noConversion"/>
  </si>
  <si>
    <t>이성경</t>
    <phoneticPr fontId="5" type="noConversion"/>
  </si>
  <si>
    <t>김찬희</t>
    <phoneticPr fontId="5" type="noConversion"/>
  </si>
  <si>
    <t>김혜란</t>
    <phoneticPr fontId="5" type="noConversion"/>
  </si>
  <si>
    <t>이승현</t>
    <phoneticPr fontId="5" type="noConversion"/>
  </si>
  <si>
    <t>김창민</t>
    <phoneticPr fontId="5" type="noConversion"/>
  </si>
  <si>
    <t>최민서</t>
    <phoneticPr fontId="2" type="noConversion"/>
  </si>
  <si>
    <t>한영란</t>
    <phoneticPr fontId="2" type="noConversion"/>
  </si>
  <si>
    <t>김영희</t>
    <phoneticPr fontId="5" type="noConversion"/>
  </si>
  <si>
    <t>이민정</t>
    <phoneticPr fontId="5" type="noConversion"/>
  </si>
  <si>
    <t>최영철</t>
    <phoneticPr fontId="5" type="noConversion"/>
  </si>
  <si>
    <t>김상진</t>
    <phoneticPr fontId="5" type="noConversion"/>
  </si>
  <si>
    <t>박한진</t>
    <phoneticPr fontId="5" type="noConversion"/>
  </si>
  <si>
    <t>신민아</t>
    <phoneticPr fontId="5" type="noConversion"/>
  </si>
  <si>
    <t>최대성</t>
    <phoneticPr fontId="5" type="noConversion"/>
  </si>
  <si>
    <t>민병철</t>
    <phoneticPr fontId="5" type="noConversion"/>
  </si>
  <si>
    <t>가입일</t>
    <phoneticPr fontId="5" type="noConversion"/>
  </si>
  <si>
    <t>지역</t>
    <phoneticPr fontId="5" type="noConversion"/>
  </si>
  <si>
    <t>서울</t>
    <phoneticPr fontId="5" type="noConversion"/>
  </si>
  <si>
    <t>제주</t>
    <phoneticPr fontId="5" type="noConversion"/>
  </si>
  <si>
    <t>부산</t>
    <phoneticPr fontId="5" type="noConversion"/>
  </si>
  <si>
    <t>S</t>
    <phoneticPr fontId="2" type="noConversion"/>
  </si>
  <si>
    <t>J</t>
    <phoneticPr fontId="2" type="noConversion"/>
  </si>
  <si>
    <t>P</t>
    <phoneticPr fontId="2" type="noConversion"/>
  </si>
  <si>
    <t>고객ID</t>
    <phoneticPr fontId="5" type="noConversion"/>
  </si>
  <si>
    <t>회원명</t>
    <phoneticPr fontId="2" type="noConversion"/>
  </si>
  <si>
    <t>박강성</t>
    <phoneticPr fontId="2" type="noConversion"/>
  </si>
  <si>
    <t>코드</t>
    <phoneticPr fontId="2" type="noConversion"/>
  </si>
  <si>
    <t>이메일</t>
    <phoneticPr fontId="2" type="noConversion"/>
  </si>
  <si>
    <t>Kimj@naver.com</t>
    <phoneticPr fontId="2" type="noConversion"/>
  </si>
  <si>
    <t>loveberry@nate.com</t>
    <phoneticPr fontId="2" type="noConversion"/>
  </si>
  <si>
    <t>asdf123@nate.com</t>
    <phoneticPr fontId="2" type="noConversion"/>
  </si>
  <si>
    <t>900825@gmail.com</t>
    <phoneticPr fontId="2" type="noConversion"/>
  </si>
  <si>
    <t>everline@daum.net</t>
    <phoneticPr fontId="2" type="noConversion"/>
  </si>
  <si>
    <t>yellow83@naver.com</t>
    <phoneticPr fontId="2" type="noConversion"/>
  </si>
  <si>
    <t>mumu03@naver.com</t>
    <phoneticPr fontId="2" type="noConversion"/>
  </si>
  <si>
    <t>winter@daum.net</t>
    <phoneticPr fontId="2" type="noConversion"/>
  </si>
  <si>
    <t>orange@gmail.com</t>
    <phoneticPr fontId="2" type="noConversion"/>
  </si>
  <si>
    <t>쿠폰번호</t>
    <phoneticPr fontId="2" type="noConversion"/>
  </si>
  <si>
    <t>S-102-Y</t>
    <phoneticPr fontId="2" type="noConversion"/>
  </si>
  <si>
    <t>J-582-N</t>
    <phoneticPr fontId="2" type="noConversion"/>
  </si>
  <si>
    <t>P-246-N</t>
    <phoneticPr fontId="2" type="noConversion"/>
  </si>
  <si>
    <t>S-628-Y</t>
    <phoneticPr fontId="2" type="noConversion"/>
  </si>
  <si>
    <t>J-544-Y</t>
    <phoneticPr fontId="2" type="noConversion"/>
  </si>
  <si>
    <t>P-911-N</t>
    <phoneticPr fontId="2" type="noConversion"/>
  </si>
  <si>
    <t>S-426-N</t>
    <phoneticPr fontId="2" type="noConversion"/>
  </si>
  <si>
    <t>J-531-Y</t>
    <phoneticPr fontId="2" type="noConversion"/>
  </si>
  <si>
    <t>P-774-N</t>
    <phoneticPr fontId="2" type="noConversion"/>
  </si>
  <si>
    <t>출판사</t>
    <phoneticPr fontId="5" type="noConversion"/>
  </si>
  <si>
    <t>출판년도</t>
    <phoneticPr fontId="5" type="noConversion"/>
  </si>
  <si>
    <t>출판번호</t>
    <phoneticPr fontId="2" type="noConversion"/>
  </si>
  <si>
    <t>st</t>
    <phoneticPr fontId="5" type="noConversion"/>
  </si>
  <si>
    <t>de</t>
    <phoneticPr fontId="5" type="noConversion"/>
  </si>
  <si>
    <t>ho</t>
    <phoneticPr fontId="5" type="noConversion"/>
  </si>
  <si>
    <t>hi</t>
    <phoneticPr fontId="5" type="noConversion"/>
  </si>
  <si>
    <t>st</t>
    <phoneticPr fontId="5" type="noConversion"/>
  </si>
  <si>
    <t>re</t>
    <phoneticPr fontId="5" type="noConversion"/>
  </si>
  <si>
    <t>de</t>
    <phoneticPr fontId="2" type="noConversion"/>
  </si>
  <si>
    <t>도서분류</t>
    <phoneticPr fontId="5" type="noConversion"/>
  </si>
  <si>
    <t>hi</t>
    <phoneticPr fontId="2" type="noConversion"/>
  </si>
  <si>
    <t>ho</t>
    <phoneticPr fontId="2" type="noConversion"/>
  </si>
  <si>
    <t>진리</t>
    <phoneticPr fontId="5" type="noConversion"/>
  </si>
  <si>
    <t>마음의책</t>
    <phoneticPr fontId="5" type="noConversion"/>
  </si>
  <si>
    <t>진리</t>
    <phoneticPr fontId="5" type="noConversion"/>
  </si>
  <si>
    <t>믿음사</t>
    <phoneticPr fontId="5" type="noConversion"/>
  </si>
  <si>
    <t>글작가</t>
    <phoneticPr fontId="5" type="noConversion"/>
  </si>
  <si>
    <t>나무공장</t>
    <phoneticPr fontId="5" type="noConversion"/>
  </si>
  <si>
    <t>나무공장</t>
    <phoneticPr fontId="5" type="noConversion"/>
  </si>
  <si>
    <t>진리</t>
    <phoneticPr fontId="5" type="noConversion"/>
  </si>
  <si>
    <t>D-113</t>
    <phoneticPr fontId="2" type="noConversion"/>
  </si>
  <si>
    <t>R-815</t>
    <phoneticPr fontId="2" type="noConversion"/>
  </si>
  <si>
    <t>S-213</t>
    <phoneticPr fontId="2" type="noConversion"/>
  </si>
  <si>
    <t>D-234</t>
    <phoneticPr fontId="2" type="noConversion"/>
  </si>
  <si>
    <t>H-315</t>
    <phoneticPr fontId="2" type="noConversion"/>
  </si>
  <si>
    <t>사원명</t>
    <phoneticPr fontId="2" type="noConversion"/>
  </si>
  <si>
    <t>한정엽</t>
    <phoneticPr fontId="5" type="noConversion"/>
  </si>
  <si>
    <t>[표1]</t>
    <phoneticPr fontId="2" type="noConversion"/>
  </si>
  <si>
    <t>회원가입현황</t>
    <phoneticPr fontId="2" type="noConversion"/>
  </si>
  <si>
    <t>회원ID</t>
    <phoneticPr fontId="5" type="noConversion"/>
  </si>
  <si>
    <t>[표2]</t>
    <phoneticPr fontId="2" type="noConversion"/>
  </si>
  <si>
    <t>도서별 판매현황</t>
    <phoneticPr fontId="2" type="noConversion"/>
  </si>
  <si>
    <t>[표3]</t>
    <phoneticPr fontId="2" type="noConversion"/>
  </si>
  <si>
    <t>[표4]</t>
    <phoneticPr fontId="2" type="noConversion"/>
  </si>
  <si>
    <t>도서 출판 목록</t>
    <phoneticPr fontId="2" type="noConversion"/>
  </si>
  <si>
    <t>[표2] 지역구분</t>
    <phoneticPr fontId="2" type="noConversion"/>
  </si>
  <si>
    <t>고객가입현황</t>
    <phoneticPr fontId="2" type="noConversion"/>
  </si>
  <si>
    <t>회원 정보</t>
    <phoneticPr fontId="2" type="noConversion"/>
  </si>
  <si>
    <t>주민번호</t>
    <phoneticPr fontId="2" type="noConversion"/>
  </si>
  <si>
    <t>801204-1864523</t>
  </si>
  <si>
    <t>820718-1845237</t>
  </si>
  <si>
    <t>860217-2485628</t>
  </si>
  <si>
    <t>840819-1864521</t>
  </si>
  <si>
    <t>920124-2356427</t>
    <phoneticPr fontId="2" type="noConversion"/>
  </si>
  <si>
    <t>930512-1845615</t>
    <phoneticPr fontId="2" type="noConversion"/>
  </si>
  <si>
    <t>960314-1875234</t>
    <phoneticPr fontId="2" type="noConversion"/>
  </si>
  <si>
    <t>910523-2784652</t>
    <phoneticPr fontId="2" type="noConversion"/>
  </si>
  <si>
    <t>고객명</t>
    <phoneticPr fontId="2" type="noConversion"/>
  </si>
  <si>
    <t>한정은</t>
    <phoneticPr fontId="5" type="noConversion"/>
  </si>
  <si>
    <t>840819-2864521</t>
    <phoneticPr fontId="2" type="noConversion"/>
  </si>
  <si>
    <t>850218-2584623</t>
    <phoneticPr fontId="2" type="noConversion"/>
  </si>
  <si>
    <t>820718-2845237</t>
    <phoneticPr fontId="2" type="noConversion"/>
  </si>
  <si>
    <t>950218-1584623</t>
    <phoneticPr fontId="2" type="noConversion"/>
  </si>
  <si>
    <t>021204-4864523</t>
    <phoneticPr fontId="2" type="noConversion"/>
  </si>
  <si>
    <t>030512-4845615</t>
    <phoneticPr fontId="2" type="noConversion"/>
  </si>
  <si>
    <t>860217-2485628</t>
    <phoneticPr fontId="2" type="noConversion"/>
  </si>
  <si>
    <t>010523-3784652</t>
    <phoneticPr fontId="2" type="noConversion"/>
  </si>
  <si>
    <t>H-313</t>
    <phoneticPr fontId="2" type="noConversion"/>
  </si>
  <si>
    <t>① 유료회원</t>
    <phoneticPr fontId="2" type="noConversion"/>
  </si>
  <si>
    <t>② 가입기간</t>
    <phoneticPr fontId="2" type="noConversion"/>
  </si>
  <si>
    <t>③ 판매부수</t>
    <phoneticPr fontId="2" type="noConversion"/>
  </si>
  <si>
    <t>④ 도서코드</t>
    <phoneticPr fontId="5" type="noConversion"/>
  </si>
  <si>
    <t>② 지역</t>
    <phoneticPr fontId="5" type="noConversion"/>
  </si>
  <si>
    <t>③ 업데이트</t>
    <phoneticPr fontId="2" type="noConversion"/>
  </si>
  <si>
    <t>④ 아이디</t>
    <phoneticPr fontId="2" type="noConversion"/>
  </si>
  <si>
    <t>2020-1123</t>
  </si>
  <si>
    <t>2021-0415</t>
  </si>
  <si>
    <t>2022-0814</t>
  </si>
  <si>
    <t>2021-0929</t>
  </si>
  <si>
    <t>2021-0824</t>
  </si>
  <si>
    <t>2021-0414</t>
  </si>
  <si>
    <t>2020-1030</t>
  </si>
  <si>
    <t>2020-1009</t>
  </si>
  <si>
    <t>2022-0425</t>
  </si>
  <si>
    <t>2024-AA-01</t>
  </si>
  <si>
    <t>2023-BB-02</t>
  </si>
  <si>
    <t>2022-CC-03</t>
  </si>
  <si>
    <t>2024-AA-04</t>
  </si>
  <si>
    <t>2021-DD-05</t>
  </si>
  <si>
    <t>2023-BB-06</t>
  </si>
  <si>
    <t>2024-AA-07</t>
  </si>
  <si>
    <t>2021-DD-08</t>
  </si>
  <si>
    <t>2024-AA-09</t>
  </si>
  <si>
    <t>S-215</t>
    <phoneticPr fontId="2" type="noConversion"/>
  </si>
  <si>
    <t>H-128</t>
    <phoneticPr fontId="2" type="noConversion"/>
  </si>
  <si>
    <t>H-164</t>
    <phoneticPr fontId="2" type="noConversion"/>
  </si>
  <si>
    <t>주소</t>
    <phoneticPr fontId="2" type="noConversion"/>
  </si>
  <si>
    <t>강남구 논현동</t>
  </si>
  <si>
    <t>서초구 방배동</t>
  </si>
  <si>
    <t>마포구 아현동</t>
  </si>
  <si>
    <t>강남구 역삼동</t>
  </si>
  <si>
    <t>서대문구 홍제동</t>
  </si>
  <si>
    <t>강동구 고덕동</t>
  </si>
  <si>
    <t>강서구 염창동</t>
  </si>
  <si>
    <t>강동구 천호동</t>
  </si>
  <si>
    <t>강서구 방화동</t>
  </si>
  <si>
    <t>⑤ 지역구</t>
    <phoneticPr fontId="2" type="noConversion"/>
  </si>
  <si>
    <t>직급분류</t>
    <phoneticPr fontId="2" type="noConversion"/>
  </si>
  <si>
    <t>⑥ 사원평가</t>
    <phoneticPr fontId="2" type="noConversion"/>
  </si>
  <si>
    <t>aa#대리#A</t>
  </si>
  <si>
    <t>aa#과장#S</t>
  </si>
  <si>
    <t>aa#차장#S</t>
  </si>
  <si>
    <t>aa#사원#B</t>
  </si>
  <si>
    <t>aa#부장#A-</t>
    <phoneticPr fontId="2" type="noConversion"/>
  </si>
  <si>
    <t>aa#대리#B+</t>
    <phoneticPr fontId="2" type="noConversion"/>
  </si>
  <si>
    <t>aa#사원#B-</t>
    <phoneticPr fontId="2" type="noConversion"/>
  </si>
  <si>
    <t>aa#과장#A+</t>
    <phoneticPr fontId="2" type="noConversion"/>
  </si>
  <si>
    <t>aa#차장#A-</t>
    <phoneticPr fontId="2" type="noConversion"/>
  </si>
  <si>
    <t>사원별 정보</t>
    <phoneticPr fontId="2" type="noConversion"/>
  </si>
  <si>
    <t>출판코드</t>
    <phoneticPr fontId="2" type="noConversion"/>
  </si>
  <si>
    <t>LIFE</t>
    <phoneticPr fontId="2" type="noConversion"/>
  </si>
  <si>
    <t>MIND</t>
    <phoneticPr fontId="2" type="noConversion"/>
  </si>
  <si>
    <t>TREE</t>
    <phoneticPr fontId="2" type="noConversion"/>
  </si>
  <si>
    <t>TRUST</t>
    <phoneticPr fontId="2" type="noConversion"/>
  </si>
  <si>
    <t>WRITE</t>
    <phoneticPr fontId="2" type="noConversion"/>
  </si>
  <si>
    <t>출시일</t>
    <phoneticPr fontId="5" type="noConversion"/>
  </si>
  <si>
    <t>⑦ 인쇄코드</t>
    <phoneticPr fontId="2" type="noConversion"/>
  </si>
  <si>
    <t>⑦ 성별</t>
    <phoneticPr fontId="2" type="noConversion"/>
  </si>
  <si>
    <t>⑥ 나이</t>
    <phoneticPr fontId="2" type="noConversion"/>
  </si>
  <si>
    <t>⑤ 성별</t>
    <phoneticPr fontId="2" type="noConversion"/>
  </si>
  <si>
    <t>고객정보</t>
    <phoneticPr fontId="2" type="noConversion"/>
  </si>
  <si>
    <t>[표5]</t>
    <phoneticPr fontId="2" type="noConversion"/>
  </si>
  <si>
    <t>2026-0425</t>
  </si>
  <si>
    <t>2024-1009</t>
  </si>
  <si>
    <t>2024-1030</t>
  </si>
  <si>
    <t>2025-0414</t>
  </si>
  <si>
    <t>2025-0824</t>
  </si>
  <si>
    <t>2025-0929</t>
  </si>
  <si>
    <t>2026-0814</t>
  </si>
  <si>
    <t>2025-0415</t>
  </si>
  <si>
    <t>2024-1123</t>
  </si>
  <si>
    <t>⑧ 생년월일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</si>
</sst>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7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4" fontId="6" fillId="0" borderId="1" xfId="0" applyNumberFormat="1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</cellXfs>
  <cellStyles count="4">
    <cellStyle name="쉼표 [0] 2" xfId="1" xr:uid="{00000000-0005-0000-0000-000000000000}"/>
    <cellStyle name="쉼표 [0] 3" xfId="2" xr:uid="{00000000-0005-0000-0000-000001000000}"/>
    <cellStyle name="표준" xfId="0" builtinId="0"/>
    <cellStyle name="표준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3"/>
  <sheetViews>
    <sheetView tabSelected="1" workbookViewId="0">
      <selection activeCell="A2" sqref="A2"/>
    </sheetView>
  </sheetViews>
  <sheetFormatPr defaultRowHeight="17.399999999999999"/>
  <cols>
    <col min="1" max="1" width="7.69921875" customWidth="1"/>
    <col min="2" max="2" width="17.59765625" bestFit="1" customWidth="1"/>
    <col min="3" max="3" width="10.69921875" customWidth="1"/>
    <col min="4" max="4" width="12.69921875" customWidth="1"/>
    <col min="5" max="5" width="11.09765625" bestFit="1" customWidth="1"/>
    <col min="6" max="7" width="5.69921875" customWidth="1"/>
    <col min="8" max="8" width="8.69921875" customWidth="1"/>
    <col min="9" max="12" width="12.69921875" customWidth="1"/>
  </cols>
  <sheetData>
    <row r="1" spans="1:12">
      <c r="A1" t="s">
        <v>76</v>
      </c>
      <c r="B1" t="s">
        <v>77</v>
      </c>
      <c r="H1" t="s">
        <v>79</v>
      </c>
      <c r="I1" t="s">
        <v>80</v>
      </c>
    </row>
    <row r="2" spans="1:12">
      <c r="A2" s="7" t="s">
        <v>25</v>
      </c>
      <c r="B2" s="7" t="s">
        <v>78</v>
      </c>
      <c r="C2" s="9" t="s">
        <v>107</v>
      </c>
      <c r="D2" s="7" t="s">
        <v>16</v>
      </c>
      <c r="E2" s="9" t="s">
        <v>108</v>
      </c>
      <c r="H2" s="5" t="s">
        <v>58</v>
      </c>
      <c r="I2" s="5" t="s">
        <v>50</v>
      </c>
      <c r="J2" s="11" t="s">
        <v>109</v>
      </c>
      <c r="K2" s="5" t="s">
        <v>49</v>
      </c>
      <c r="L2" s="11" t="s">
        <v>110</v>
      </c>
    </row>
    <row r="3" spans="1:12">
      <c r="A3" s="1" t="s">
        <v>1</v>
      </c>
      <c r="B3" s="7" t="s">
        <v>39</v>
      </c>
      <c r="C3" s="1" t="str">
        <f t="shared" ref="C3:C11" si="0">RIGHT(B3,1)</f>
        <v>Y</v>
      </c>
      <c r="D3" s="1" t="s">
        <v>114</v>
      </c>
      <c r="E3" s="1">
        <f ca="1">YEAR(TODAY())-LEFT(D3,4)</f>
        <v>3</v>
      </c>
      <c r="H3" s="5" t="s">
        <v>51</v>
      </c>
      <c r="I3" s="5" t="s">
        <v>132</v>
      </c>
      <c r="J3" s="5" t="str">
        <f>MID(I3,3,3)&amp;"권"</f>
        <v>215권</v>
      </c>
      <c r="K3" s="7">
        <v>2022</v>
      </c>
      <c r="L3" s="5" t="str">
        <f t="shared" ref="L3:L11" si="1">UPPER(H3&amp;"-"&amp;K3)</f>
        <v>ST-2022</v>
      </c>
    </row>
    <row r="4" spans="1:12">
      <c r="A4" s="1" t="s">
        <v>2</v>
      </c>
      <c r="B4" s="7" t="s">
        <v>40</v>
      </c>
      <c r="C4" s="1" t="str">
        <f t="shared" si="0"/>
        <v>N</v>
      </c>
      <c r="D4" s="1" t="s">
        <v>115</v>
      </c>
      <c r="E4" s="1">
        <f t="shared" ref="E4:E11" ca="1" si="2">YEAR(TODAY())-LEFT(D4,4)</f>
        <v>2</v>
      </c>
      <c r="H4" s="5" t="s">
        <v>52</v>
      </c>
      <c r="I4" s="5" t="s">
        <v>69</v>
      </c>
      <c r="J4" s="5" t="str">
        <f t="shared" ref="J4:J11" si="3">MID(I4,3,3)&amp;"권"</f>
        <v>113권</v>
      </c>
      <c r="K4" s="7">
        <v>2023</v>
      </c>
      <c r="L4" s="5" t="str">
        <f t="shared" si="1"/>
        <v>DE-2023</v>
      </c>
    </row>
    <row r="5" spans="1:12">
      <c r="A5" s="1" t="s">
        <v>3</v>
      </c>
      <c r="B5" s="7" t="s">
        <v>41</v>
      </c>
      <c r="C5" s="1" t="str">
        <f t="shared" si="0"/>
        <v>N</v>
      </c>
      <c r="D5" s="1" t="s">
        <v>116</v>
      </c>
      <c r="E5" s="1">
        <f t="shared" ca="1" si="2"/>
        <v>1</v>
      </c>
      <c r="H5" s="5" t="s">
        <v>53</v>
      </c>
      <c r="I5" s="5" t="s">
        <v>133</v>
      </c>
      <c r="J5" s="5" t="str">
        <f t="shared" si="3"/>
        <v>128권</v>
      </c>
      <c r="K5" s="7">
        <v>2021</v>
      </c>
      <c r="L5" s="5" t="str">
        <f t="shared" si="1"/>
        <v>HO-2021</v>
      </c>
    </row>
    <row r="6" spans="1:12">
      <c r="A6" s="1" t="s">
        <v>4</v>
      </c>
      <c r="B6" s="7" t="s">
        <v>42</v>
      </c>
      <c r="C6" s="1" t="str">
        <f t="shared" si="0"/>
        <v>Y</v>
      </c>
      <c r="D6" s="1" t="s">
        <v>117</v>
      </c>
      <c r="E6" s="1">
        <f t="shared" ca="1" si="2"/>
        <v>2</v>
      </c>
      <c r="H6" s="5" t="s">
        <v>54</v>
      </c>
      <c r="I6" s="5" t="s">
        <v>106</v>
      </c>
      <c r="J6" s="5" t="str">
        <f t="shared" si="3"/>
        <v>313권</v>
      </c>
      <c r="K6" s="7">
        <v>2022</v>
      </c>
      <c r="L6" s="5" t="str">
        <f t="shared" si="1"/>
        <v>HI-2022</v>
      </c>
    </row>
    <row r="7" spans="1:12">
      <c r="A7" s="1" t="s">
        <v>5</v>
      </c>
      <c r="B7" s="7" t="s">
        <v>43</v>
      </c>
      <c r="C7" s="1" t="str">
        <f t="shared" si="0"/>
        <v>Y</v>
      </c>
      <c r="D7" s="1" t="s">
        <v>118</v>
      </c>
      <c r="E7" s="1">
        <f t="shared" ca="1" si="2"/>
        <v>2</v>
      </c>
      <c r="H7" s="5" t="s">
        <v>55</v>
      </c>
      <c r="I7" s="5" t="s">
        <v>71</v>
      </c>
      <c r="J7" s="5" t="str">
        <f t="shared" si="3"/>
        <v>213권</v>
      </c>
      <c r="K7" s="7">
        <v>2023</v>
      </c>
      <c r="L7" s="5" t="str">
        <f t="shared" si="1"/>
        <v>ST-2023</v>
      </c>
    </row>
    <row r="8" spans="1:12">
      <c r="A8" s="1" t="s">
        <v>0</v>
      </c>
      <c r="B8" s="7" t="s">
        <v>44</v>
      </c>
      <c r="C8" s="1" t="str">
        <f t="shared" si="0"/>
        <v>N</v>
      </c>
      <c r="D8" s="1" t="s">
        <v>119</v>
      </c>
      <c r="E8" s="1">
        <f t="shared" ca="1" si="2"/>
        <v>2</v>
      </c>
      <c r="H8" s="5" t="s">
        <v>56</v>
      </c>
      <c r="I8" s="5" t="s">
        <v>70</v>
      </c>
      <c r="J8" s="5" t="str">
        <f t="shared" si="3"/>
        <v>815권</v>
      </c>
      <c r="K8" s="7">
        <v>2020</v>
      </c>
      <c r="L8" s="5" t="str">
        <f t="shared" si="1"/>
        <v>RE-2020</v>
      </c>
    </row>
    <row r="9" spans="1:12">
      <c r="A9" s="1" t="s">
        <v>6</v>
      </c>
      <c r="B9" s="7" t="s">
        <v>45</v>
      </c>
      <c r="C9" s="1" t="str">
        <f t="shared" si="0"/>
        <v>N</v>
      </c>
      <c r="D9" s="1" t="s">
        <v>120</v>
      </c>
      <c r="E9" s="1">
        <f t="shared" ca="1" si="2"/>
        <v>3</v>
      </c>
      <c r="H9" s="5" t="s">
        <v>57</v>
      </c>
      <c r="I9" s="5" t="s">
        <v>72</v>
      </c>
      <c r="J9" s="5" t="str">
        <f t="shared" si="3"/>
        <v>234권</v>
      </c>
      <c r="K9" s="7">
        <v>2021</v>
      </c>
      <c r="L9" s="5" t="str">
        <f t="shared" si="1"/>
        <v>DE-2021</v>
      </c>
    </row>
    <row r="10" spans="1:12">
      <c r="A10" s="1" t="s">
        <v>7</v>
      </c>
      <c r="B10" s="7" t="s">
        <v>46</v>
      </c>
      <c r="C10" s="1" t="str">
        <f t="shared" si="0"/>
        <v>Y</v>
      </c>
      <c r="D10" s="1" t="s">
        <v>121</v>
      </c>
      <c r="E10" s="1">
        <f t="shared" ca="1" si="2"/>
        <v>3</v>
      </c>
      <c r="H10" s="5" t="s">
        <v>59</v>
      </c>
      <c r="I10" s="5" t="s">
        <v>73</v>
      </c>
      <c r="J10" s="5" t="str">
        <f t="shared" si="3"/>
        <v>315권</v>
      </c>
      <c r="K10" s="1">
        <v>2023</v>
      </c>
      <c r="L10" s="5" t="str">
        <f t="shared" si="1"/>
        <v>HI-2023</v>
      </c>
    </row>
    <row r="11" spans="1:12">
      <c r="A11" s="7" t="s">
        <v>26</v>
      </c>
      <c r="B11" s="7" t="s">
        <v>47</v>
      </c>
      <c r="C11" s="1" t="str">
        <f t="shared" si="0"/>
        <v>N</v>
      </c>
      <c r="D11" s="1" t="s">
        <v>122</v>
      </c>
      <c r="E11" s="1">
        <f t="shared" ca="1" si="2"/>
        <v>1</v>
      </c>
      <c r="H11" s="5" t="s">
        <v>60</v>
      </c>
      <c r="I11" s="5" t="s">
        <v>134</v>
      </c>
      <c r="J11" s="5" t="str">
        <f t="shared" si="3"/>
        <v>164권</v>
      </c>
      <c r="K11" s="1">
        <v>2022</v>
      </c>
      <c r="L11" s="5" t="str">
        <f t="shared" si="1"/>
        <v>HO-2022</v>
      </c>
    </row>
    <row r="13" spans="1:12">
      <c r="A13" s="12" t="s">
        <v>81</v>
      </c>
      <c r="B13" s="12" t="s">
        <v>157</v>
      </c>
      <c r="H13" s="13" t="s">
        <v>82</v>
      </c>
      <c r="I13" s="13" t="s">
        <v>83</v>
      </c>
      <c r="J13" s="13"/>
      <c r="K13" s="13"/>
    </row>
    <row r="14" spans="1:12">
      <c r="A14" s="7" t="s">
        <v>74</v>
      </c>
      <c r="B14" s="1" t="s">
        <v>135</v>
      </c>
      <c r="C14" s="2" t="s">
        <v>145</v>
      </c>
      <c r="D14" s="1" t="s">
        <v>146</v>
      </c>
      <c r="E14" s="2" t="s">
        <v>147</v>
      </c>
      <c r="H14" s="5" t="s">
        <v>158</v>
      </c>
      <c r="I14" s="5" t="s">
        <v>48</v>
      </c>
      <c r="J14" s="5" t="s">
        <v>164</v>
      </c>
      <c r="K14" s="11" t="s">
        <v>165</v>
      </c>
    </row>
    <row r="15" spans="1:12">
      <c r="A15" s="1" t="s">
        <v>10</v>
      </c>
      <c r="B15" s="4" t="s">
        <v>136</v>
      </c>
      <c r="C15" s="1" t="str">
        <f>LEFT(B15,SEARCH(" ",B15)-1)</f>
        <v>강남구</v>
      </c>
      <c r="D15" s="1" t="s">
        <v>148</v>
      </c>
      <c r="E15" s="1" t="str">
        <f>RIGHT(D15,LEN(D15)-6)</f>
        <v>A</v>
      </c>
      <c r="H15" s="5" t="s">
        <v>159</v>
      </c>
      <c r="I15" s="5" t="s">
        <v>61</v>
      </c>
      <c r="J15" s="14">
        <v>44158</v>
      </c>
      <c r="K15" s="1" t="str">
        <f>PROPER(H15&amp;"-"&amp;MONTH(J15))</f>
        <v>Life-11</v>
      </c>
    </row>
    <row r="16" spans="1:12">
      <c r="A16" s="1" t="s">
        <v>11</v>
      </c>
      <c r="B16" s="4" t="s">
        <v>137</v>
      </c>
      <c r="C16" s="1" t="str">
        <f t="shared" ref="C16:C23" si="4">LEFT(B16,SEARCH(" ",B16)-1)</f>
        <v>서초구</v>
      </c>
      <c r="D16" s="1" t="s">
        <v>149</v>
      </c>
      <c r="E16" s="1" t="str">
        <f t="shared" ref="E16:E23" si="5">RIGHT(D16,LEN(D16)-6)</f>
        <v>S</v>
      </c>
      <c r="H16" s="5" t="s">
        <v>160</v>
      </c>
      <c r="I16" s="5" t="s">
        <v>62</v>
      </c>
      <c r="J16" s="14">
        <v>44301</v>
      </c>
      <c r="K16" s="1" t="str">
        <f t="shared" ref="K16:K23" si="6">PROPER(H16&amp;"-"&amp;MONTH(J16))</f>
        <v>Mind-4</v>
      </c>
    </row>
    <row r="17" spans="1:11">
      <c r="A17" s="1" t="s">
        <v>12</v>
      </c>
      <c r="B17" s="4" t="s">
        <v>138</v>
      </c>
      <c r="C17" s="1" t="str">
        <f t="shared" si="4"/>
        <v>마포구</v>
      </c>
      <c r="D17" s="1" t="s">
        <v>152</v>
      </c>
      <c r="E17" s="1" t="str">
        <f t="shared" si="5"/>
        <v>A-</v>
      </c>
      <c r="H17" s="5" t="s">
        <v>161</v>
      </c>
      <c r="I17" s="5" t="s">
        <v>66</v>
      </c>
      <c r="J17" s="14">
        <v>44787</v>
      </c>
      <c r="K17" s="1" t="str">
        <f t="shared" si="6"/>
        <v>Tree-8</v>
      </c>
    </row>
    <row r="18" spans="1:11">
      <c r="A18" s="1" t="s">
        <v>8</v>
      </c>
      <c r="B18" s="4" t="s">
        <v>139</v>
      </c>
      <c r="C18" s="1" t="str">
        <f t="shared" si="4"/>
        <v>강남구</v>
      </c>
      <c r="D18" s="1" t="s">
        <v>153</v>
      </c>
      <c r="E18" s="1" t="str">
        <f t="shared" si="5"/>
        <v>B+</v>
      </c>
      <c r="H18" s="5" t="s">
        <v>159</v>
      </c>
      <c r="I18" s="5" t="s">
        <v>63</v>
      </c>
      <c r="J18" s="14">
        <v>44468</v>
      </c>
      <c r="K18" s="1" t="str">
        <f t="shared" si="6"/>
        <v>Life-9</v>
      </c>
    </row>
    <row r="19" spans="1:11">
      <c r="A19" s="1" t="s">
        <v>13</v>
      </c>
      <c r="B19" s="4" t="s">
        <v>140</v>
      </c>
      <c r="C19" s="1" t="str">
        <f t="shared" si="4"/>
        <v>서대문구</v>
      </c>
      <c r="D19" s="1" t="s">
        <v>150</v>
      </c>
      <c r="E19" s="1" t="str">
        <f t="shared" si="5"/>
        <v>S</v>
      </c>
      <c r="H19" s="5" t="s">
        <v>162</v>
      </c>
      <c r="I19" s="5" t="s">
        <v>64</v>
      </c>
      <c r="J19" s="14">
        <v>44432</v>
      </c>
      <c r="K19" s="1" t="str">
        <f t="shared" si="6"/>
        <v>Trust-8</v>
      </c>
    </row>
    <row r="20" spans="1:11">
      <c r="A20" s="1" t="s">
        <v>14</v>
      </c>
      <c r="B20" s="4" t="s">
        <v>141</v>
      </c>
      <c r="C20" s="1" t="str">
        <f t="shared" si="4"/>
        <v>강동구</v>
      </c>
      <c r="D20" s="1" t="s">
        <v>154</v>
      </c>
      <c r="E20" s="1" t="str">
        <f t="shared" si="5"/>
        <v>B-</v>
      </c>
      <c r="H20" s="5" t="s">
        <v>163</v>
      </c>
      <c r="I20" s="5" t="s">
        <v>65</v>
      </c>
      <c r="J20" s="14">
        <v>44300</v>
      </c>
      <c r="K20" s="1" t="str">
        <f t="shared" si="6"/>
        <v>Write-4</v>
      </c>
    </row>
    <row r="21" spans="1:11">
      <c r="A21" s="1" t="s">
        <v>9</v>
      </c>
      <c r="B21" s="4" t="s">
        <v>142</v>
      </c>
      <c r="C21" s="1" t="str">
        <f t="shared" si="4"/>
        <v>강서구</v>
      </c>
      <c r="D21" s="1" t="s">
        <v>155</v>
      </c>
      <c r="E21" s="1" t="str">
        <f t="shared" si="5"/>
        <v>A+</v>
      </c>
      <c r="H21" s="5" t="s">
        <v>161</v>
      </c>
      <c r="I21" s="5" t="s">
        <v>67</v>
      </c>
      <c r="J21" s="14">
        <v>44134</v>
      </c>
      <c r="K21" s="1" t="str">
        <f t="shared" si="6"/>
        <v>Tree-10</v>
      </c>
    </row>
    <row r="22" spans="1:11">
      <c r="A22" s="1" t="s">
        <v>15</v>
      </c>
      <c r="B22" s="4" t="s">
        <v>143</v>
      </c>
      <c r="C22" s="1" t="str">
        <f t="shared" si="4"/>
        <v>강동구</v>
      </c>
      <c r="D22" s="1" t="s">
        <v>156</v>
      </c>
      <c r="E22" s="1" t="str">
        <f t="shared" si="5"/>
        <v>A-</v>
      </c>
      <c r="H22" s="5" t="s">
        <v>159</v>
      </c>
      <c r="I22" s="5" t="s">
        <v>68</v>
      </c>
      <c r="J22" s="15">
        <v>44113</v>
      </c>
      <c r="K22" s="1" t="str">
        <f t="shared" si="6"/>
        <v>Life-10</v>
      </c>
    </row>
    <row r="23" spans="1:11">
      <c r="A23" s="1" t="s">
        <v>75</v>
      </c>
      <c r="B23" s="4" t="s">
        <v>144</v>
      </c>
      <c r="C23" s="1" t="str">
        <f t="shared" si="4"/>
        <v>강서구</v>
      </c>
      <c r="D23" s="1" t="s">
        <v>151</v>
      </c>
      <c r="E23" s="1" t="str">
        <f t="shared" si="5"/>
        <v>B</v>
      </c>
      <c r="H23" s="5" t="s">
        <v>162</v>
      </c>
      <c r="I23" s="5" t="s">
        <v>64</v>
      </c>
      <c r="J23" s="15">
        <v>44676</v>
      </c>
      <c r="K23" s="1" t="str">
        <f t="shared" si="6"/>
        <v>Trust-4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1762B-7BF2-4DB0-938D-8F74BCC72DE3}">
  <dimension ref="A1:M24"/>
  <sheetViews>
    <sheetView workbookViewId="0">
      <selection activeCell="A2" sqref="A2"/>
    </sheetView>
  </sheetViews>
  <sheetFormatPr defaultRowHeight="17.399999999999999"/>
  <cols>
    <col min="2" max="2" width="15.5" bestFit="1" customWidth="1"/>
    <col min="3" max="4" width="10.69921875" customWidth="1"/>
    <col min="5" max="5" width="5.69921875" customWidth="1"/>
    <col min="6" max="6" width="8.69921875" customWidth="1"/>
    <col min="8" max="8" width="5.69921875" customWidth="1"/>
    <col min="10" max="10" width="15.5" bestFit="1" customWidth="1"/>
    <col min="11" max="11" width="14" customWidth="1"/>
    <col min="12" max="12" width="19.59765625" bestFit="1" customWidth="1"/>
    <col min="13" max="13" width="12.8984375" customWidth="1"/>
  </cols>
  <sheetData>
    <row r="1" spans="1:13">
      <c r="A1" t="s">
        <v>76</v>
      </c>
      <c r="B1" t="s">
        <v>85</v>
      </c>
      <c r="F1" t="s">
        <v>84</v>
      </c>
      <c r="I1" t="s">
        <v>81</v>
      </c>
      <c r="J1" t="s">
        <v>86</v>
      </c>
    </row>
    <row r="2" spans="1:13">
      <c r="A2" s="7" t="s">
        <v>24</v>
      </c>
      <c r="B2" s="7" t="s">
        <v>16</v>
      </c>
      <c r="C2" s="9" t="s">
        <v>107</v>
      </c>
      <c r="D2" s="9" t="s">
        <v>111</v>
      </c>
      <c r="E2" s="6"/>
      <c r="F2" s="3" t="s">
        <v>27</v>
      </c>
      <c r="G2" s="10" t="s">
        <v>17</v>
      </c>
      <c r="I2" s="7" t="s">
        <v>25</v>
      </c>
      <c r="J2" s="7" t="s">
        <v>38</v>
      </c>
      <c r="K2" s="9" t="s">
        <v>112</v>
      </c>
      <c r="L2" s="1" t="s">
        <v>28</v>
      </c>
      <c r="M2" s="9" t="s">
        <v>113</v>
      </c>
    </row>
    <row r="3" spans="1:13">
      <c r="A3" s="7" t="s">
        <v>39</v>
      </c>
      <c r="B3" s="1" t="s">
        <v>179</v>
      </c>
      <c r="C3" s="1" t="str">
        <f t="shared" ref="C3:C11" si="0">IF(RIGHT(A3,1)="Y","가입","미가입")</f>
        <v>가입</v>
      </c>
      <c r="D3" s="7" t="str">
        <f t="shared" ref="D3:D11" si="1">IF(LEFT(A3,1)="S","서울",IF(LEFT(A3,1)="J","제주","부산"))</f>
        <v>서울</v>
      </c>
      <c r="E3" s="6"/>
      <c r="F3" s="7" t="s">
        <v>21</v>
      </c>
      <c r="G3" s="7" t="s">
        <v>18</v>
      </c>
      <c r="I3" s="1" t="s">
        <v>1</v>
      </c>
      <c r="J3" s="1" t="s">
        <v>123</v>
      </c>
      <c r="K3" s="1" t="str">
        <f>LEFT(J3,4)+4&amp;RIGHT(J3,6)</f>
        <v>2028-AA-01</v>
      </c>
      <c r="L3" s="1" t="s">
        <v>29</v>
      </c>
      <c r="M3" s="1" t="str">
        <f t="shared" ref="M3:M11" si="2">MID(L3,1,SEARCH("@",L3)-1)</f>
        <v>Kimj</v>
      </c>
    </row>
    <row r="4" spans="1:13">
      <c r="A4" s="7" t="s">
        <v>40</v>
      </c>
      <c r="B4" s="1" t="s">
        <v>178</v>
      </c>
      <c r="C4" s="1" t="str">
        <f t="shared" si="0"/>
        <v>미가입</v>
      </c>
      <c r="D4" s="7" t="str">
        <f t="shared" si="1"/>
        <v>제주</v>
      </c>
      <c r="E4" s="6"/>
      <c r="F4" s="7" t="s">
        <v>22</v>
      </c>
      <c r="G4" s="7" t="s">
        <v>19</v>
      </c>
      <c r="I4" s="1" t="s">
        <v>2</v>
      </c>
      <c r="J4" s="1" t="s">
        <v>124</v>
      </c>
      <c r="K4" s="1" t="str">
        <f t="shared" ref="K4:K11" si="3">LEFT(J4,4)+4&amp;RIGHT(J4,6)</f>
        <v>2027-BB-02</v>
      </c>
      <c r="L4" s="1" t="s">
        <v>30</v>
      </c>
      <c r="M4" s="1" t="str">
        <f t="shared" si="2"/>
        <v>loveberry</v>
      </c>
    </row>
    <row r="5" spans="1:13">
      <c r="A5" s="7" t="s">
        <v>41</v>
      </c>
      <c r="B5" s="1" t="s">
        <v>177</v>
      </c>
      <c r="C5" s="1" t="str">
        <f t="shared" si="0"/>
        <v>미가입</v>
      </c>
      <c r="D5" s="7" t="str">
        <f t="shared" si="1"/>
        <v>부산</v>
      </c>
      <c r="E5" s="6"/>
      <c r="F5" s="7" t="s">
        <v>23</v>
      </c>
      <c r="G5" s="7" t="s">
        <v>20</v>
      </c>
      <c r="I5" s="1" t="s">
        <v>3</v>
      </c>
      <c r="J5" s="1" t="s">
        <v>125</v>
      </c>
      <c r="K5" s="1" t="str">
        <f t="shared" si="3"/>
        <v>2026-CC-03</v>
      </c>
      <c r="L5" s="1" t="s">
        <v>31</v>
      </c>
      <c r="M5" s="1" t="str">
        <f t="shared" si="2"/>
        <v>asdf123</v>
      </c>
    </row>
    <row r="6" spans="1:13">
      <c r="A6" s="7" t="s">
        <v>42</v>
      </c>
      <c r="B6" s="1" t="s">
        <v>176</v>
      </c>
      <c r="C6" s="1" t="str">
        <f t="shared" si="0"/>
        <v>가입</v>
      </c>
      <c r="D6" s="7" t="str">
        <f t="shared" si="1"/>
        <v>서울</v>
      </c>
      <c r="E6" s="6"/>
      <c r="I6" s="1" t="s">
        <v>4</v>
      </c>
      <c r="J6" s="1" t="s">
        <v>126</v>
      </c>
      <c r="K6" s="1" t="str">
        <f t="shared" si="3"/>
        <v>2028-AA-04</v>
      </c>
      <c r="L6" s="1" t="s">
        <v>32</v>
      </c>
      <c r="M6" s="1" t="str">
        <f t="shared" si="2"/>
        <v>900825</v>
      </c>
    </row>
    <row r="7" spans="1:13">
      <c r="A7" s="7" t="s">
        <v>43</v>
      </c>
      <c r="B7" s="1" t="s">
        <v>175</v>
      </c>
      <c r="C7" s="1" t="str">
        <f t="shared" si="0"/>
        <v>가입</v>
      </c>
      <c r="D7" s="7" t="str">
        <f t="shared" si="1"/>
        <v>제주</v>
      </c>
      <c r="E7" s="6"/>
      <c r="I7" s="1" t="s">
        <v>5</v>
      </c>
      <c r="J7" s="1" t="s">
        <v>127</v>
      </c>
      <c r="K7" s="1" t="str">
        <f t="shared" si="3"/>
        <v>2025-DD-05</v>
      </c>
      <c r="L7" s="1" t="s">
        <v>33</v>
      </c>
      <c r="M7" s="1" t="str">
        <f t="shared" si="2"/>
        <v>everline</v>
      </c>
    </row>
    <row r="8" spans="1:13">
      <c r="A8" s="7" t="s">
        <v>44</v>
      </c>
      <c r="B8" s="1" t="s">
        <v>174</v>
      </c>
      <c r="C8" s="1" t="str">
        <f t="shared" si="0"/>
        <v>미가입</v>
      </c>
      <c r="D8" s="7" t="str">
        <f t="shared" si="1"/>
        <v>부산</v>
      </c>
      <c r="E8" s="6"/>
      <c r="I8" s="1" t="s">
        <v>0</v>
      </c>
      <c r="J8" s="1" t="s">
        <v>128</v>
      </c>
      <c r="K8" s="1" t="str">
        <f t="shared" si="3"/>
        <v>2027-BB-06</v>
      </c>
      <c r="L8" s="1" t="s">
        <v>34</v>
      </c>
      <c r="M8" s="1" t="str">
        <f t="shared" si="2"/>
        <v>yellow83</v>
      </c>
    </row>
    <row r="9" spans="1:13">
      <c r="A9" s="7" t="s">
        <v>45</v>
      </c>
      <c r="B9" s="1" t="s">
        <v>173</v>
      </c>
      <c r="C9" s="1" t="str">
        <f t="shared" si="0"/>
        <v>미가입</v>
      </c>
      <c r="D9" s="7" t="str">
        <f t="shared" si="1"/>
        <v>서울</v>
      </c>
      <c r="E9" s="6"/>
      <c r="I9" s="1" t="s">
        <v>6</v>
      </c>
      <c r="J9" s="1" t="s">
        <v>129</v>
      </c>
      <c r="K9" s="1" t="str">
        <f t="shared" si="3"/>
        <v>2028-AA-07</v>
      </c>
      <c r="L9" s="1" t="s">
        <v>35</v>
      </c>
      <c r="M9" s="1" t="str">
        <f t="shared" si="2"/>
        <v>mumu03</v>
      </c>
    </row>
    <row r="10" spans="1:13">
      <c r="A10" s="7" t="s">
        <v>46</v>
      </c>
      <c r="B10" s="1" t="s">
        <v>172</v>
      </c>
      <c r="C10" s="1" t="str">
        <f t="shared" si="0"/>
        <v>가입</v>
      </c>
      <c r="D10" s="7" t="str">
        <f t="shared" si="1"/>
        <v>제주</v>
      </c>
      <c r="E10" s="6"/>
      <c r="I10" s="1" t="s">
        <v>7</v>
      </c>
      <c r="J10" s="1" t="s">
        <v>130</v>
      </c>
      <c r="K10" s="1" t="str">
        <f t="shared" si="3"/>
        <v>2025-DD-08</v>
      </c>
      <c r="L10" s="1" t="s">
        <v>36</v>
      </c>
      <c r="M10" s="1" t="str">
        <f t="shared" si="2"/>
        <v>winter</v>
      </c>
    </row>
    <row r="11" spans="1:13">
      <c r="A11" s="7" t="s">
        <v>47</v>
      </c>
      <c r="B11" s="1" t="s">
        <v>171</v>
      </c>
      <c r="C11" s="1" t="str">
        <f t="shared" si="0"/>
        <v>미가입</v>
      </c>
      <c r="D11" s="7" t="str">
        <f t="shared" si="1"/>
        <v>부산</v>
      </c>
      <c r="E11" s="6"/>
      <c r="I11" s="7" t="s">
        <v>26</v>
      </c>
      <c r="J11" s="1" t="s">
        <v>131</v>
      </c>
      <c r="K11" s="1" t="str">
        <f t="shared" si="3"/>
        <v>2028-AA-09</v>
      </c>
      <c r="L11" s="1" t="s">
        <v>37</v>
      </c>
      <c r="M11" s="1" t="str">
        <f t="shared" si="2"/>
        <v>orange</v>
      </c>
    </row>
    <row r="12" spans="1:13">
      <c r="A12" s="6"/>
      <c r="B12" s="6"/>
      <c r="C12" s="6"/>
      <c r="D12" s="6"/>
      <c r="E12" s="6"/>
      <c r="F12" s="6"/>
    </row>
    <row r="13" spans="1:13">
      <c r="A13" t="s">
        <v>82</v>
      </c>
      <c r="B13" s="13" t="s">
        <v>169</v>
      </c>
      <c r="I13" t="s">
        <v>170</v>
      </c>
      <c r="J13" s="13" t="s">
        <v>169</v>
      </c>
    </row>
    <row r="14" spans="1:13">
      <c r="A14" s="1" t="s">
        <v>96</v>
      </c>
      <c r="B14" s="1" t="s">
        <v>87</v>
      </c>
      <c r="C14" s="2" t="s">
        <v>168</v>
      </c>
      <c r="D14" s="2" t="s">
        <v>167</v>
      </c>
      <c r="I14" s="1" t="s">
        <v>74</v>
      </c>
      <c r="J14" s="1" t="s">
        <v>87</v>
      </c>
      <c r="K14" s="2" t="s">
        <v>166</v>
      </c>
      <c r="L14" s="2" t="s">
        <v>180</v>
      </c>
    </row>
    <row r="15" spans="1:13">
      <c r="A15" s="1" t="s">
        <v>1</v>
      </c>
      <c r="B15" s="1" t="s">
        <v>99</v>
      </c>
      <c r="C15" s="1" t="str">
        <f t="shared" ref="C15:C23" si="4">IF(MID(B15,8,1)="1","남자","여자")</f>
        <v>여자</v>
      </c>
      <c r="D15" s="1">
        <f t="shared" ref="D15:D23" ca="1" si="5">YEAR(TODAY())-(19&amp;LEFT(B15,2))</f>
        <v>38</v>
      </c>
      <c r="I15" s="1" t="s">
        <v>10</v>
      </c>
      <c r="J15" s="1" t="s">
        <v>101</v>
      </c>
      <c r="K15" s="1" t="str">
        <f t="shared" ref="K15:K23" si="6">IF(MOD(MID(J15,8,1),2)=1,"남자","여자")</f>
        <v>남자</v>
      </c>
      <c r="L15" s="15">
        <f>DATE(LEFT(J15,2),MID(J15,3,2),MID(J15,5,2))</f>
        <v>34748</v>
      </c>
    </row>
    <row r="16" spans="1:13">
      <c r="A16" s="1" t="s">
        <v>2</v>
      </c>
      <c r="B16" s="1" t="s">
        <v>88</v>
      </c>
      <c r="C16" s="1" t="str">
        <f t="shared" si="4"/>
        <v>남자</v>
      </c>
      <c r="D16" s="1">
        <f t="shared" ca="1" si="5"/>
        <v>43</v>
      </c>
      <c r="I16" s="1" t="s">
        <v>8</v>
      </c>
      <c r="J16" s="1" t="s">
        <v>102</v>
      </c>
      <c r="K16" s="1" t="str">
        <f t="shared" si="6"/>
        <v>여자</v>
      </c>
      <c r="L16" s="15">
        <f t="shared" ref="L16:L23" si="7">DATE(LEFT(J16,2),MID(J16,3,2),MID(J16,5,2))</f>
        <v>1069</v>
      </c>
    </row>
    <row r="17" spans="1:13">
      <c r="A17" s="1" t="s">
        <v>3</v>
      </c>
      <c r="B17" s="1" t="s">
        <v>100</v>
      </c>
      <c r="C17" s="1" t="str">
        <f t="shared" si="4"/>
        <v>여자</v>
      </c>
      <c r="D17" s="1">
        <f t="shared" ca="1" si="5"/>
        <v>41</v>
      </c>
      <c r="I17" s="1" t="s">
        <v>12</v>
      </c>
      <c r="J17" s="1" t="s">
        <v>89</v>
      </c>
      <c r="K17" s="1" t="str">
        <f t="shared" si="6"/>
        <v>남자</v>
      </c>
      <c r="L17" s="15">
        <f t="shared" si="7"/>
        <v>30150</v>
      </c>
    </row>
    <row r="18" spans="1:13">
      <c r="A18" s="1" t="s">
        <v>4</v>
      </c>
      <c r="B18" s="1" t="s">
        <v>92</v>
      </c>
      <c r="C18" s="1" t="str">
        <f t="shared" si="4"/>
        <v>여자</v>
      </c>
      <c r="D18" s="1">
        <f t="shared" ca="1" si="5"/>
        <v>31</v>
      </c>
      <c r="I18" s="1" t="s">
        <v>8</v>
      </c>
      <c r="J18" s="1" t="s">
        <v>92</v>
      </c>
      <c r="K18" s="1" t="str">
        <f t="shared" si="6"/>
        <v>여자</v>
      </c>
      <c r="L18" s="15">
        <f t="shared" si="7"/>
        <v>33627</v>
      </c>
    </row>
    <row r="19" spans="1:13">
      <c r="A19" s="1" t="s">
        <v>5</v>
      </c>
      <c r="B19" s="1" t="s">
        <v>93</v>
      </c>
      <c r="C19" s="1" t="str">
        <f t="shared" si="4"/>
        <v>남자</v>
      </c>
      <c r="D19" s="1">
        <f t="shared" ca="1" si="5"/>
        <v>30</v>
      </c>
      <c r="I19" s="1" t="s">
        <v>13</v>
      </c>
      <c r="J19" s="1" t="s">
        <v>103</v>
      </c>
      <c r="K19" s="1" t="str">
        <f t="shared" si="6"/>
        <v>여자</v>
      </c>
      <c r="L19" s="15">
        <f t="shared" si="7"/>
        <v>1228</v>
      </c>
    </row>
    <row r="20" spans="1:13">
      <c r="A20" s="1" t="s">
        <v>0</v>
      </c>
      <c r="B20" s="1" t="s">
        <v>94</v>
      </c>
      <c r="C20" s="1" t="str">
        <f t="shared" si="4"/>
        <v>남자</v>
      </c>
      <c r="D20" s="1">
        <f t="shared" ca="1" si="5"/>
        <v>27</v>
      </c>
      <c r="I20" s="1" t="s">
        <v>14</v>
      </c>
      <c r="J20" s="1" t="s">
        <v>94</v>
      </c>
      <c r="K20" s="1" t="str">
        <f t="shared" si="6"/>
        <v>남자</v>
      </c>
      <c r="L20" s="15">
        <f t="shared" si="7"/>
        <v>35138</v>
      </c>
    </row>
    <row r="21" spans="1:13">
      <c r="A21" s="1" t="s">
        <v>6</v>
      </c>
      <c r="B21" s="1" t="s">
        <v>90</v>
      </c>
      <c r="C21" s="1" t="str">
        <f t="shared" si="4"/>
        <v>여자</v>
      </c>
      <c r="D21" s="1">
        <f t="shared" ca="1" si="5"/>
        <v>37</v>
      </c>
      <c r="I21" s="1" t="s">
        <v>9</v>
      </c>
      <c r="J21" s="1" t="s">
        <v>104</v>
      </c>
      <c r="K21" s="1" t="str">
        <f t="shared" si="6"/>
        <v>여자</v>
      </c>
      <c r="L21" s="15">
        <f t="shared" si="7"/>
        <v>31460</v>
      </c>
    </row>
    <row r="22" spans="1:13">
      <c r="A22" s="1" t="s">
        <v>7</v>
      </c>
      <c r="B22" s="1" t="s">
        <v>95</v>
      </c>
      <c r="C22" s="1" t="str">
        <f t="shared" si="4"/>
        <v>여자</v>
      </c>
      <c r="D22" s="1">
        <f t="shared" ca="1" si="5"/>
        <v>32</v>
      </c>
      <c r="I22" s="1" t="s">
        <v>15</v>
      </c>
      <c r="J22" s="1" t="s">
        <v>105</v>
      </c>
      <c r="K22" s="1" t="str">
        <f t="shared" si="6"/>
        <v>남자</v>
      </c>
      <c r="L22" s="15">
        <f t="shared" si="7"/>
        <v>509</v>
      </c>
    </row>
    <row r="23" spans="1:13">
      <c r="A23" s="7" t="s">
        <v>26</v>
      </c>
      <c r="B23" s="1" t="s">
        <v>91</v>
      </c>
      <c r="C23" s="1" t="str">
        <f t="shared" si="4"/>
        <v>남자</v>
      </c>
      <c r="D23" s="1">
        <f t="shared" ca="1" si="5"/>
        <v>39</v>
      </c>
      <c r="I23" s="1" t="s">
        <v>97</v>
      </c>
      <c r="J23" s="1" t="s">
        <v>98</v>
      </c>
      <c r="K23" s="1" t="str">
        <f t="shared" si="6"/>
        <v>여자</v>
      </c>
      <c r="L23" s="15">
        <f t="shared" si="7"/>
        <v>30913</v>
      </c>
    </row>
    <row r="24" spans="1:13">
      <c r="M24" s="8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문자열1</vt:lpstr>
      <vt:lpstr>문자열2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C4747</cp:lastModifiedBy>
  <dcterms:created xsi:type="dcterms:W3CDTF">2021-12-05T02:45:55Z</dcterms:created>
  <dcterms:modified xsi:type="dcterms:W3CDTF">2023-09-09T15:38:31Z</dcterms:modified>
</cp:coreProperties>
</file>